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drawings/drawing4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drawings/drawing5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作業DATA\2026.09（令和09年度用）［茨城県教育会］\"/>
    </mc:Choice>
  </mc:AlternateContent>
  <xr:revisionPtr revIDLastSave="0" documentId="13_ncr:1_{C46ED2E4-EE30-424B-A3BF-C50788ADCE6E}" xr6:coauthVersionLast="47" xr6:coauthVersionMax="47" xr10:uidLastSave="{00000000-0000-0000-0000-000000000000}"/>
  <bookViews>
    <workbookView xWindow="-120" yWindow="-120" windowWidth="29040" windowHeight="15990" tabRatio="715" activeTab="1" xr2:uid="{00000000-000D-0000-FFFF-FFFF00000000}"/>
  </bookViews>
  <sheets>
    <sheet name="ベース" sheetId="1" r:id="rId1"/>
    <sheet name="（幼稚園用）" sheetId="2" r:id="rId2"/>
    <sheet name="（小学校　義務教育学校・前期用）" sheetId="3" r:id="rId3"/>
    <sheet name="（中学校　義務教育学校・後期　中等教育学校・前期用）" sheetId="4" r:id="rId4"/>
    <sheet name="（高等学校用）" sheetId="5" r:id="rId5"/>
    <sheet name="（特別支援学校用）" sheetId="6" r:id="rId6"/>
  </sheets>
  <definedNames>
    <definedName name="_xlnm.Print_Area" localSheetId="2">'（小学校　義務教育学校・前期用）'!$A$1:$R$51</definedName>
    <definedName name="_xlnm.Print_Area" localSheetId="3">'（中学校　義務教育学校・後期　中等教育学校・前期用）'!$A$1:$R$51</definedName>
    <definedName name="_xlnm.Print_Area" localSheetId="1">'（幼稚園用）'!$A$1:$R$50</definedName>
    <definedName name="_xlnm.Print_Titles" localSheetId="0">ベース!$1:$3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" i="2" l="1"/>
  <c r="Q1" i="4"/>
  <c r="Q49" i="6"/>
  <c r="P49" i="6"/>
  <c r="N49" i="6"/>
  <c r="L49" i="6"/>
  <c r="Q48" i="6"/>
  <c r="N48" i="6"/>
  <c r="P48" i="6" s="1"/>
  <c r="L48" i="6"/>
  <c r="Q47" i="6"/>
  <c r="N47" i="6"/>
  <c r="P47" i="6" s="1"/>
  <c r="L47" i="6"/>
  <c r="Q46" i="6"/>
  <c r="N46" i="6"/>
  <c r="P46" i="6" s="1"/>
  <c r="L46" i="6"/>
  <c r="Q45" i="6"/>
  <c r="N45" i="6"/>
  <c r="P45" i="6" s="1"/>
  <c r="L45" i="6"/>
  <c r="Q44" i="6"/>
  <c r="N44" i="6"/>
  <c r="P44" i="6" s="1"/>
  <c r="L44" i="6"/>
  <c r="Q43" i="6"/>
  <c r="N43" i="6"/>
  <c r="P43" i="6" s="1"/>
  <c r="L43" i="6"/>
  <c r="Q42" i="6"/>
  <c r="N42" i="6"/>
  <c r="P42" i="6" s="1"/>
  <c r="L42" i="6"/>
  <c r="Q41" i="6"/>
  <c r="N41" i="6"/>
  <c r="P41" i="6" s="1"/>
  <c r="L41" i="6"/>
  <c r="G41" i="6"/>
  <c r="F41" i="6"/>
  <c r="D41" i="6"/>
  <c r="C41" i="6"/>
  <c r="Q40" i="6"/>
  <c r="N40" i="6"/>
  <c r="P40" i="6" s="1"/>
  <c r="L40" i="6"/>
  <c r="G40" i="6"/>
  <c r="D40" i="6"/>
  <c r="F40" i="6" s="1"/>
  <c r="C40" i="6"/>
  <c r="Q39" i="6"/>
  <c r="N39" i="6"/>
  <c r="P39" i="6" s="1"/>
  <c r="L39" i="6"/>
  <c r="G39" i="6"/>
  <c r="D39" i="6"/>
  <c r="F39" i="6" s="1"/>
  <c r="C39" i="6"/>
  <c r="Q38" i="6"/>
  <c r="N38" i="6"/>
  <c r="P38" i="6" s="1"/>
  <c r="L38" i="6"/>
  <c r="G38" i="6"/>
  <c r="D38" i="6"/>
  <c r="F38" i="6" s="1"/>
  <c r="C38" i="6"/>
  <c r="Q37" i="6"/>
  <c r="N37" i="6"/>
  <c r="P37" i="6" s="1"/>
  <c r="L37" i="6"/>
  <c r="G37" i="6"/>
  <c r="D37" i="6"/>
  <c r="F37" i="6" s="1"/>
  <c r="C37" i="6"/>
  <c r="Q36" i="6"/>
  <c r="N36" i="6"/>
  <c r="P36" i="6" s="1"/>
  <c r="L36" i="6"/>
  <c r="G36" i="6"/>
  <c r="D36" i="6"/>
  <c r="F36" i="6" s="1"/>
  <c r="C36" i="6"/>
  <c r="Q35" i="6"/>
  <c r="N35" i="6"/>
  <c r="P35" i="6" s="1"/>
  <c r="L35" i="6"/>
  <c r="G35" i="6"/>
  <c r="D35" i="6"/>
  <c r="F35" i="6" s="1"/>
  <c r="C35" i="6"/>
  <c r="Q34" i="6"/>
  <c r="N34" i="6"/>
  <c r="P34" i="6" s="1"/>
  <c r="L34" i="6"/>
  <c r="G34" i="6"/>
  <c r="D34" i="6"/>
  <c r="F34" i="6" s="1"/>
  <c r="C34" i="6"/>
  <c r="Q33" i="6"/>
  <c r="N33" i="6"/>
  <c r="P33" i="6" s="1"/>
  <c r="L33" i="6"/>
  <c r="G33" i="6"/>
  <c r="D33" i="6"/>
  <c r="F33" i="6" s="1"/>
  <c r="C33" i="6"/>
  <c r="Q32" i="6"/>
  <c r="N32" i="6"/>
  <c r="P32" i="6" s="1"/>
  <c r="L32" i="6"/>
  <c r="G32" i="6"/>
  <c r="D32" i="6"/>
  <c r="F32" i="6" s="1"/>
  <c r="C32" i="6"/>
  <c r="Q31" i="6"/>
  <c r="N31" i="6"/>
  <c r="P31" i="6" s="1"/>
  <c r="L31" i="6"/>
  <c r="G31" i="6"/>
  <c r="D31" i="6"/>
  <c r="F31" i="6" s="1"/>
  <c r="C31" i="6"/>
  <c r="Q30" i="6"/>
  <c r="N30" i="6"/>
  <c r="P30" i="6" s="1"/>
  <c r="L30" i="6"/>
  <c r="G30" i="6"/>
  <c r="D30" i="6"/>
  <c r="F30" i="6" s="1"/>
  <c r="C30" i="6"/>
  <c r="Q29" i="6"/>
  <c r="N29" i="6"/>
  <c r="P29" i="6" s="1"/>
  <c r="L29" i="6"/>
  <c r="G29" i="6"/>
  <c r="D29" i="6"/>
  <c r="F29" i="6" s="1"/>
  <c r="C29" i="6"/>
  <c r="Q28" i="6"/>
  <c r="N28" i="6"/>
  <c r="P28" i="6" s="1"/>
  <c r="L28" i="6"/>
  <c r="G28" i="6"/>
  <c r="D28" i="6"/>
  <c r="F28" i="6" s="1"/>
  <c r="C28" i="6"/>
  <c r="Q27" i="6"/>
  <c r="N27" i="6"/>
  <c r="P27" i="6" s="1"/>
  <c r="L27" i="6"/>
  <c r="G27" i="6"/>
  <c r="D27" i="6"/>
  <c r="F27" i="6" s="1"/>
  <c r="C27" i="6"/>
  <c r="Q26" i="6"/>
  <c r="N26" i="6"/>
  <c r="P26" i="6" s="1"/>
  <c r="L26" i="6"/>
  <c r="G26" i="6"/>
  <c r="D26" i="6"/>
  <c r="F26" i="6" s="1"/>
  <c r="C26" i="6"/>
  <c r="Q25" i="6"/>
  <c r="N25" i="6"/>
  <c r="P25" i="6" s="1"/>
  <c r="L25" i="6"/>
  <c r="G25" i="6"/>
  <c r="D25" i="6"/>
  <c r="F25" i="6" s="1"/>
  <c r="C25" i="6"/>
  <c r="Q24" i="6"/>
  <c r="N24" i="6"/>
  <c r="P24" i="6" s="1"/>
  <c r="L24" i="6"/>
  <c r="G24" i="6"/>
  <c r="D24" i="6"/>
  <c r="F24" i="6" s="1"/>
  <c r="C24" i="6"/>
  <c r="Q23" i="6"/>
  <c r="N23" i="6"/>
  <c r="P23" i="6" s="1"/>
  <c r="L23" i="6"/>
  <c r="G23" i="6"/>
  <c r="D23" i="6"/>
  <c r="F23" i="6" s="1"/>
  <c r="C23" i="6"/>
  <c r="Q22" i="6"/>
  <c r="N22" i="6"/>
  <c r="P22" i="6" s="1"/>
  <c r="L22" i="6"/>
  <c r="G22" i="6"/>
  <c r="D22" i="6"/>
  <c r="F22" i="6" s="1"/>
  <c r="C22" i="6"/>
  <c r="Q21" i="6"/>
  <c r="N21" i="6"/>
  <c r="P21" i="6" s="1"/>
  <c r="L21" i="6"/>
  <c r="G21" i="6"/>
  <c r="D21" i="6"/>
  <c r="F21" i="6" s="1"/>
  <c r="C21" i="6"/>
  <c r="Q20" i="6"/>
  <c r="N20" i="6"/>
  <c r="P20" i="6" s="1"/>
  <c r="L20" i="6"/>
  <c r="G20" i="6"/>
  <c r="D20" i="6"/>
  <c r="F20" i="6" s="1"/>
  <c r="C20" i="6"/>
  <c r="Q19" i="6"/>
  <c r="N19" i="6"/>
  <c r="P19" i="6" s="1"/>
  <c r="L19" i="6"/>
  <c r="G19" i="6"/>
  <c r="D19" i="6"/>
  <c r="F19" i="6" s="1"/>
  <c r="C19" i="6"/>
  <c r="Q18" i="6"/>
  <c r="N18" i="6"/>
  <c r="P18" i="6" s="1"/>
  <c r="L18" i="6"/>
  <c r="G18" i="6"/>
  <c r="D18" i="6"/>
  <c r="F18" i="6" s="1"/>
  <c r="C18" i="6"/>
  <c r="Q17" i="6"/>
  <c r="N17" i="6"/>
  <c r="P17" i="6" s="1"/>
  <c r="L17" i="6"/>
  <c r="G17" i="6"/>
  <c r="D17" i="6"/>
  <c r="F17" i="6" s="1"/>
  <c r="C17" i="6"/>
  <c r="Q16" i="6"/>
  <c r="N16" i="6"/>
  <c r="P16" i="6" s="1"/>
  <c r="L16" i="6"/>
  <c r="G16" i="6"/>
  <c r="D16" i="6"/>
  <c r="F16" i="6" s="1"/>
  <c r="C16" i="6"/>
  <c r="Q15" i="6"/>
  <c r="N15" i="6"/>
  <c r="P15" i="6" s="1"/>
  <c r="L15" i="6"/>
  <c r="G15" i="6"/>
  <c r="D15" i="6"/>
  <c r="F15" i="6" s="1"/>
  <c r="C15" i="6"/>
  <c r="Q14" i="6"/>
  <c r="N14" i="6"/>
  <c r="P14" i="6" s="1"/>
  <c r="L14" i="6"/>
  <c r="G14" i="6"/>
  <c r="D14" i="6"/>
  <c r="F14" i="6" s="1"/>
  <c r="C14" i="6"/>
  <c r="Q13" i="6"/>
  <c r="N13" i="6"/>
  <c r="P13" i="6" s="1"/>
  <c r="L13" i="6"/>
  <c r="G13" i="6"/>
  <c r="D13" i="6"/>
  <c r="F13" i="6" s="1"/>
  <c r="C13" i="6"/>
  <c r="Q12" i="6"/>
  <c r="N12" i="6"/>
  <c r="P12" i="6" s="1"/>
  <c r="L12" i="6"/>
  <c r="G12" i="6"/>
  <c r="D12" i="6"/>
  <c r="F12" i="6" s="1"/>
  <c r="C12" i="6"/>
  <c r="Q11" i="6"/>
  <c r="N11" i="6"/>
  <c r="P11" i="6" s="1"/>
  <c r="L11" i="6"/>
  <c r="G11" i="6"/>
  <c r="D11" i="6"/>
  <c r="F11" i="6" s="1"/>
  <c r="C11" i="6"/>
  <c r="Q10" i="6"/>
  <c r="N10" i="6"/>
  <c r="P10" i="6" s="1"/>
  <c r="L10" i="6"/>
  <c r="G10" i="6"/>
  <c r="D10" i="6"/>
  <c r="F10" i="6" s="1"/>
  <c r="C10" i="6"/>
  <c r="Q9" i="6"/>
  <c r="N9" i="6"/>
  <c r="P9" i="6" s="1"/>
  <c r="L9" i="6"/>
  <c r="G9" i="6"/>
  <c r="D9" i="6"/>
  <c r="F9" i="6" s="1"/>
  <c r="C9" i="6"/>
  <c r="Q8" i="6"/>
  <c r="N8" i="6"/>
  <c r="P8" i="6" s="1"/>
  <c r="L8" i="6"/>
  <c r="G8" i="6"/>
  <c r="D8" i="6"/>
  <c r="F8" i="6" s="1"/>
  <c r="C8" i="6"/>
  <c r="Q1" i="6"/>
  <c r="C1" i="6"/>
  <c r="A1" i="6"/>
  <c r="Q1" i="5"/>
  <c r="Q49" i="5"/>
  <c r="P49" i="5"/>
  <c r="N49" i="5"/>
  <c r="L49" i="5"/>
  <c r="Q48" i="5"/>
  <c r="N48" i="5"/>
  <c r="P48" i="5" s="1"/>
  <c r="L48" i="5"/>
  <c r="Q47" i="5"/>
  <c r="P47" i="5"/>
  <c r="N47" i="5"/>
  <c r="L47" i="5"/>
  <c r="Q46" i="5"/>
  <c r="N46" i="5"/>
  <c r="P46" i="5" s="1"/>
  <c r="L46" i="5"/>
  <c r="Q45" i="5"/>
  <c r="P45" i="5"/>
  <c r="N45" i="5"/>
  <c r="L45" i="5"/>
  <c r="Q44" i="5"/>
  <c r="P44" i="5"/>
  <c r="N44" i="5"/>
  <c r="L44" i="5"/>
  <c r="Q43" i="5"/>
  <c r="N43" i="5"/>
  <c r="P43" i="5" s="1"/>
  <c r="L43" i="5"/>
  <c r="Q42" i="5"/>
  <c r="N42" i="5"/>
  <c r="P42" i="5" s="1"/>
  <c r="L42" i="5"/>
  <c r="Q41" i="5"/>
  <c r="N41" i="5"/>
  <c r="P41" i="5" s="1"/>
  <c r="L41" i="5"/>
  <c r="G41" i="5"/>
  <c r="F41" i="5"/>
  <c r="D41" i="5"/>
  <c r="C41" i="5"/>
  <c r="Q40" i="5"/>
  <c r="N40" i="5"/>
  <c r="P40" i="5" s="1"/>
  <c r="L40" i="5"/>
  <c r="G40" i="5"/>
  <c r="F40" i="5"/>
  <c r="D40" i="5"/>
  <c r="C40" i="5"/>
  <c r="Q39" i="5"/>
  <c r="N39" i="5"/>
  <c r="P39" i="5" s="1"/>
  <c r="L39" i="5"/>
  <c r="G39" i="5"/>
  <c r="F39" i="5"/>
  <c r="D39" i="5"/>
  <c r="C39" i="5"/>
  <c r="Q38" i="5"/>
  <c r="N38" i="5"/>
  <c r="P38" i="5" s="1"/>
  <c r="L38" i="5"/>
  <c r="G38" i="5"/>
  <c r="D38" i="5"/>
  <c r="F38" i="5" s="1"/>
  <c r="C38" i="5"/>
  <c r="Q37" i="5"/>
  <c r="N37" i="5"/>
  <c r="P37" i="5" s="1"/>
  <c r="L37" i="5"/>
  <c r="G37" i="5"/>
  <c r="D37" i="5"/>
  <c r="F37" i="5" s="1"/>
  <c r="C37" i="5"/>
  <c r="Q36" i="5"/>
  <c r="N36" i="5"/>
  <c r="P36" i="5" s="1"/>
  <c r="L36" i="5"/>
  <c r="G36" i="5"/>
  <c r="D36" i="5"/>
  <c r="F36" i="5" s="1"/>
  <c r="C36" i="5"/>
  <c r="Q35" i="5"/>
  <c r="N35" i="5"/>
  <c r="P35" i="5" s="1"/>
  <c r="L35" i="5"/>
  <c r="G35" i="5"/>
  <c r="D35" i="5"/>
  <c r="F35" i="5" s="1"/>
  <c r="C35" i="5"/>
  <c r="Q34" i="5"/>
  <c r="N34" i="5"/>
  <c r="P34" i="5" s="1"/>
  <c r="L34" i="5"/>
  <c r="G34" i="5"/>
  <c r="D34" i="5"/>
  <c r="F34" i="5" s="1"/>
  <c r="C34" i="5"/>
  <c r="Q33" i="5"/>
  <c r="N33" i="5"/>
  <c r="P33" i="5" s="1"/>
  <c r="L33" i="5"/>
  <c r="G33" i="5"/>
  <c r="D33" i="5"/>
  <c r="F33" i="5" s="1"/>
  <c r="C33" i="5"/>
  <c r="Q32" i="5"/>
  <c r="N32" i="5"/>
  <c r="P32" i="5" s="1"/>
  <c r="L32" i="5"/>
  <c r="G32" i="5"/>
  <c r="D32" i="5"/>
  <c r="F32" i="5" s="1"/>
  <c r="C32" i="5"/>
  <c r="Q31" i="5"/>
  <c r="N31" i="5"/>
  <c r="P31" i="5" s="1"/>
  <c r="L31" i="5"/>
  <c r="G31" i="5"/>
  <c r="D31" i="5"/>
  <c r="F31" i="5" s="1"/>
  <c r="C31" i="5"/>
  <c r="Q30" i="5"/>
  <c r="N30" i="5"/>
  <c r="P30" i="5" s="1"/>
  <c r="L30" i="5"/>
  <c r="G30" i="5"/>
  <c r="D30" i="5"/>
  <c r="F30" i="5" s="1"/>
  <c r="C30" i="5"/>
  <c r="Q29" i="5"/>
  <c r="N29" i="5"/>
  <c r="P29" i="5" s="1"/>
  <c r="L29" i="5"/>
  <c r="G29" i="5"/>
  <c r="D29" i="5"/>
  <c r="F29" i="5" s="1"/>
  <c r="C29" i="5"/>
  <c r="Q28" i="5"/>
  <c r="N28" i="5"/>
  <c r="P28" i="5" s="1"/>
  <c r="L28" i="5"/>
  <c r="G28" i="5"/>
  <c r="D28" i="5"/>
  <c r="F28" i="5" s="1"/>
  <c r="C28" i="5"/>
  <c r="Q27" i="5"/>
  <c r="P27" i="5"/>
  <c r="N27" i="5"/>
  <c r="L27" i="5"/>
  <c r="G27" i="5"/>
  <c r="D27" i="5"/>
  <c r="F27" i="5" s="1"/>
  <c r="C27" i="5"/>
  <c r="Q26" i="5"/>
  <c r="N26" i="5"/>
  <c r="P26" i="5" s="1"/>
  <c r="L26" i="5"/>
  <c r="G26" i="5"/>
  <c r="D26" i="5"/>
  <c r="F26" i="5" s="1"/>
  <c r="C26" i="5"/>
  <c r="Q25" i="5"/>
  <c r="P25" i="5"/>
  <c r="N25" i="5"/>
  <c r="L25" i="5"/>
  <c r="G25" i="5"/>
  <c r="D25" i="5"/>
  <c r="F25" i="5" s="1"/>
  <c r="C25" i="5"/>
  <c r="Q24" i="5"/>
  <c r="N24" i="5"/>
  <c r="P24" i="5" s="1"/>
  <c r="L24" i="5"/>
  <c r="G24" i="5"/>
  <c r="D24" i="5"/>
  <c r="F24" i="5" s="1"/>
  <c r="C24" i="5"/>
  <c r="Q23" i="5"/>
  <c r="N23" i="5"/>
  <c r="P23" i="5" s="1"/>
  <c r="L23" i="5"/>
  <c r="G23" i="5"/>
  <c r="D23" i="5"/>
  <c r="F23" i="5" s="1"/>
  <c r="C23" i="5"/>
  <c r="Q22" i="5"/>
  <c r="N22" i="5"/>
  <c r="P22" i="5" s="1"/>
  <c r="L22" i="5"/>
  <c r="G22" i="5"/>
  <c r="D22" i="5"/>
  <c r="F22" i="5" s="1"/>
  <c r="C22" i="5"/>
  <c r="Q21" i="5"/>
  <c r="N21" i="5"/>
  <c r="P21" i="5" s="1"/>
  <c r="L21" i="5"/>
  <c r="G21" i="5"/>
  <c r="D21" i="5"/>
  <c r="F21" i="5" s="1"/>
  <c r="C21" i="5"/>
  <c r="Q20" i="5"/>
  <c r="N20" i="5"/>
  <c r="P20" i="5" s="1"/>
  <c r="L20" i="5"/>
  <c r="G20" i="5"/>
  <c r="D20" i="5"/>
  <c r="F20" i="5" s="1"/>
  <c r="C20" i="5"/>
  <c r="Q19" i="5"/>
  <c r="N19" i="5"/>
  <c r="P19" i="5" s="1"/>
  <c r="L19" i="5"/>
  <c r="G19" i="5"/>
  <c r="D19" i="5"/>
  <c r="F19" i="5" s="1"/>
  <c r="C19" i="5"/>
  <c r="Q18" i="5"/>
  <c r="N18" i="5"/>
  <c r="P18" i="5" s="1"/>
  <c r="L18" i="5"/>
  <c r="G18" i="5"/>
  <c r="D18" i="5"/>
  <c r="F18" i="5" s="1"/>
  <c r="C18" i="5"/>
  <c r="Q17" i="5"/>
  <c r="N17" i="5"/>
  <c r="P17" i="5" s="1"/>
  <c r="L17" i="5"/>
  <c r="G17" i="5"/>
  <c r="D17" i="5"/>
  <c r="F17" i="5" s="1"/>
  <c r="C17" i="5"/>
  <c r="Q16" i="5"/>
  <c r="N16" i="5"/>
  <c r="P16" i="5" s="1"/>
  <c r="L16" i="5"/>
  <c r="G16" i="5"/>
  <c r="D16" i="5"/>
  <c r="F16" i="5" s="1"/>
  <c r="C16" i="5"/>
  <c r="Q15" i="5"/>
  <c r="N15" i="5"/>
  <c r="P15" i="5" s="1"/>
  <c r="L15" i="5"/>
  <c r="G15" i="5"/>
  <c r="D15" i="5"/>
  <c r="F15" i="5" s="1"/>
  <c r="C15" i="5"/>
  <c r="Q14" i="5"/>
  <c r="N14" i="5"/>
  <c r="P14" i="5" s="1"/>
  <c r="L14" i="5"/>
  <c r="G14" i="5"/>
  <c r="D14" i="5"/>
  <c r="F14" i="5" s="1"/>
  <c r="C14" i="5"/>
  <c r="Q13" i="5"/>
  <c r="N13" i="5"/>
  <c r="P13" i="5" s="1"/>
  <c r="L13" i="5"/>
  <c r="G13" i="5"/>
  <c r="D13" i="5"/>
  <c r="F13" i="5" s="1"/>
  <c r="C13" i="5"/>
  <c r="Q12" i="5"/>
  <c r="N12" i="5"/>
  <c r="P12" i="5" s="1"/>
  <c r="L12" i="5"/>
  <c r="G12" i="5"/>
  <c r="D12" i="5"/>
  <c r="F12" i="5" s="1"/>
  <c r="C12" i="5"/>
  <c r="Q11" i="5"/>
  <c r="N11" i="5"/>
  <c r="P11" i="5" s="1"/>
  <c r="L11" i="5"/>
  <c r="G11" i="5"/>
  <c r="D11" i="5"/>
  <c r="F11" i="5" s="1"/>
  <c r="C11" i="5"/>
  <c r="Q10" i="5"/>
  <c r="N10" i="5"/>
  <c r="P10" i="5" s="1"/>
  <c r="L10" i="5"/>
  <c r="G10" i="5"/>
  <c r="D10" i="5"/>
  <c r="F10" i="5" s="1"/>
  <c r="C10" i="5"/>
  <c r="Q9" i="5"/>
  <c r="N9" i="5"/>
  <c r="P9" i="5" s="1"/>
  <c r="L9" i="5"/>
  <c r="G9" i="5"/>
  <c r="D9" i="5"/>
  <c r="F9" i="5" s="1"/>
  <c r="C9" i="5"/>
  <c r="Q8" i="5"/>
  <c r="N8" i="5"/>
  <c r="P8" i="5" s="1"/>
  <c r="L8" i="5"/>
  <c r="G8" i="5"/>
  <c r="D8" i="5"/>
  <c r="F8" i="5" s="1"/>
  <c r="C8" i="5"/>
  <c r="C1" i="5"/>
  <c r="A1" i="5"/>
  <c r="C38" i="4"/>
  <c r="D38" i="4"/>
  <c r="F38" i="4" s="1"/>
  <c r="G38" i="4"/>
  <c r="C39" i="4"/>
  <c r="D39" i="4"/>
  <c r="F39" i="4" s="1"/>
  <c r="G39" i="4"/>
  <c r="C40" i="4"/>
  <c r="D40" i="4"/>
  <c r="F40" i="4"/>
  <c r="G40" i="4"/>
  <c r="G41" i="4"/>
  <c r="F41" i="4"/>
  <c r="D41" i="4"/>
  <c r="C41" i="4"/>
  <c r="Q49" i="4"/>
  <c r="P49" i="4"/>
  <c r="N49" i="4"/>
  <c r="L49" i="4"/>
  <c r="Q48" i="4"/>
  <c r="N48" i="4"/>
  <c r="P48" i="4" s="1"/>
  <c r="L48" i="4"/>
  <c r="Q47" i="4"/>
  <c r="P47" i="4"/>
  <c r="N47" i="4"/>
  <c r="L47" i="4"/>
  <c r="Q46" i="4"/>
  <c r="N46" i="4"/>
  <c r="P46" i="4" s="1"/>
  <c r="L46" i="4"/>
  <c r="Q45" i="4"/>
  <c r="N45" i="4"/>
  <c r="P45" i="4" s="1"/>
  <c r="L45" i="4"/>
  <c r="Q44" i="4"/>
  <c r="N44" i="4"/>
  <c r="P44" i="4" s="1"/>
  <c r="L44" i="4"/>
  <c r="Q43" i="4"/>
  <c r="N43" i="4"/>
  <c r="P43" i="4" s="1"/>
  <c r="L43" i="4"/>
  <c r="Q42" i="4"/>
  <c r="N42" i="4"/>
  <c r="P42" i="4" s="1"/>
  <c r="L42" i="4"/>
  <c r="Q41" i="4"/>
  <c r="N41" i="4"/>
  <c r="P41" i="4" s="1"/>
  <c r="L41" i="4"/>
  <c r="Q40" i="4"/>
  <c r="N40" i="4"/>
  <c r="P40" i="4" s="1"/>
  <c r="L40" i="4"/>
  <c r="Q39" i="4"/>
  <c r="N39" i="4"/>
  <c r="P39" i="4" s="1"/>
  <c r="L39" i="4"/>
  <c r="Q38" i="4"/>
  <c r="N38" i="4"/>
  <c r="P38" i="4" s="1"/>
  <c r="L38" i="4"/>
  <c r="Q37" i="4"/>
  <c r="N37" i="4"/>
  <c r="P37" i="4" s="1"/>
  <c r="L37" i="4"/>
  <c r="G37" i="4"/>
  <c r="D37" i="4"/>
  <c r="F37" i="4" s="1"/>
  <c r="C37" i="4"/>
  <c r="Q36" i="4"/>
  <c r="N36" i="4"/>
  <c r="P36" i="4" s="1"/>
  <c r="L36" i="4"/>
  <c r="G36" i="4"/>
  <c r="D36" i="4"/>
  <c r="F36" i="4" s="1"/>
  <c r="C36" i="4"/>
  <c r="Q35" i="4"/>
  <c r="N35" i="4"/>
  <c r="P35" i="4" s="1"/>
  <c r="L35" i="4"/>
  <c r="G35" i="4"/>
  <c r="D35" i="4"/>
  <c r="F35" i="4" s="1"/>
  <c r="C35" i="4"/>
  <c r="Q34" i="4"/>
  <c r="N34" i="4"/>
  <c r="P34" i="4" s="1"/>
  <c r="L34" i="4"/>
  <c r="G34" i="4"/>
  <c r="D34" i="4"/>
  <c r="F34" i="4" s="1"/>
  <c r="C34" i="4"/>
  <c r="Q33" i="4"/>
  <c r="N33" i="4"/>
  <c r="P33" i="4" s="1"/>
  <c r="L33" i="4"/>
  <c r="G33" i="4"/>
  <c r="D33" i="4"/>
  <c r="F33" i="4" s="1"/>
  <c r="C33" i="4"/>
  <c r="Q32" i="4"/>
  <c r="N32" i="4"/>
  <c r="P32" i="4" s="1"/>
  <c r="L32" i="4"/>
  <c r="G32" i="4"/>
  <c r="D32" i="4"/>
  <c r="F32" i="4" s="1"/>
  <c r="C32" i="4"/>
  <c r="Q31" i="4"/>
  <c r="N31" i="4"/>
  <c r="P31" i="4" s="1"/>
  <c r="L31" i="4"/>
  <c r="G31" i="4"/>
  <c r="D31" i="4"/>
  <c r="F31" i="4" s="1"/>
  <c r="C31" i="4"/>
  <c r="Q30" i="4"/>
  <c r="N30" i="4"/>
  <c r="P30" i="4" s="1"/>
  <c r="L30" i="4"/>
  <c r="G30" i="4"/>
  <c r="D30" i="4"/>
  <c r="F30" i="4" s="1"/>
  <c r="C30" i="4"/>
  <c r="Q29" i="4"/>
  <c r="N29" i="4"/>
  <c r="P29" i="4" s="1"/>
  <c r="L29" i="4"/>
  <c r="G29" i="4"/>
  <c r="D29" i="4"/>
  <c r="F29" i="4" s="1"/>
  <c r="C29" i="4"/>
  <c r="Q28" i="4"/>
  <c r="N28" i="4"/>
  <c r="P28" i="4" s="1"/>
  <c r="L28" i="4"/>
  <c r="G28" i="4"/>
  <c r="D28" i="4"/>
  <c r="F28" i="4" s="1"/>
  <c r="C28" i="4"/>
  <c r="Q27" i="4"/>
  <c r="P27" i="4"/>
  <c r="N27" i="4"/>
  <c r="L27" i="4"/>
  <c r="G27" i="4"/>
  <c r="D27" i="4"/>
  <c r="F27" i="4" s="1"/>
  <c r="C27" i="4"/>
  <c r="Q26" i="4"/>
  <c r="N26" i="4"/>
  <c r="P26" i="4" s="1"/>
  <c r="L26" i="4"/>
  <c r="G26" i="4"/>
  <c r="D26" i="4"/>
  <c r="F26" i="4" s="1"/>
  <c r="C26" i="4"/>
  <c r="Q25" i="4"/>
  <c r="N25" i="4"/>
  <c r="P25" i="4" s="1"/>
  <c r="L25" i="4"/>
  <c r="G25" i="4"/>
  <c r="D25" i="4"/>
  <c r="F25" i="4" s="1"/>
  <c r="C25" i="4"/>
  <c r="Q24" i="4"/>
  <c r="N24" i="4"/>
  <c r="P24" i="4" s="1"/>
  <c r="L24" i="4"/>
  <c r="G24" i="4"/>
  <c r="D24" i="4"/>
  <c r="F24" i="4" s="1"/>
  <c r="C24" i="4"/>
  <c r="Q23" i="4"/>
  <c r="N23" i="4"/>
  <c r="P23" i="4" s="1"/>
  <c r="L23" i="4"/>
  <c r="G23" i="4"/>
  <c r="D23" i="4"/>
  <c r="F23" i="4" s="1"/>
  <c r="C23" i="4"/>
  <c r="Q22" i="4"/>
  <c r="N22" i="4"/>
  <c r="P22" i="4" s="1"/>
  <c r="L22" i="4"/>
  <c r="G22" i="4"/>
  <c r="D22" i="4"/>
  <c r="F22" i="4" s="1"/>
  <c r="C22" i="4"/>
  <c r="Q21" i="4"/>
  <c r="N21" i="4"/>
  <c r="P21" i="4" s="1"/>
  <c r="L21" i="4"/>
  <c r="G21" i="4"/>
  <c r="D21" i="4"/>
  <c r="F21" i="4" s="1"/>
  <c r="C21" i="4"/>
  <c r="Q20" i="4"/>
  <c r="N20" i="4"/>
  <c r="P20" i="4" s="1"/>
  <c r="L20" i="4"/>
  <c r="G20" i="4"/>
  <c r="D20" i="4"/>
  <c r="F20" i="4" s="1"/>
  <c r="C20" i="4"/>
  <c r="Q19" i="4"/>
  <c r="N19" i="4"/>
  <c r="P19" i="4" s="1"/>
  <c r="L19" i="4"/>
  <c r="G19" i="4"/>
  <c r="D19" i="4"/>
  <c r="F19" i="4" s="1"/>
  <c r="C19" i="4"/>
  <c r="Q18" i="4"/>
  <c r="N18" i="4"/>
  <c r="P18" i="4" s="1"/>
  <c r="L18" i="4"/>
  <c r="G18" i="4"/>
  <c r="D18" i="4"/>
  <c r="F18" i="4" s="1"/>
  <c r="C18" i="4"/>
  <c r="Q17" i="4"/>
  <c r="N17" i="4"/>
  <c r="P17" i="4" s="1"/>
  <c r="L17" i="4"/>
  <c r="G17" i="4"/>
  <c r="D17" i="4"/>
  <c r="F17" i="4" s="1"/>
  <c r="C17" i="4"/>
  <c r="Q16" i="4"/>
  <c r="N16" i="4"/>
  <c r="P16" i="4" s="1"/>
  <c r="L16" i="4"/>
  <c r="G16" i="4"/>
  <c r="D16" i="4"/>
  <c r="F16" i="4" s="1"/>
  <c r="C16" i="4"/>
  <c r="Q15" i="4"/>
  <c r="N15" i="4"/>
  <c r="P15" i="4" s="1"/>
  <c r="L15" i="4"/>
  <c r="G15" i="4"/>
  <c r="D15" i="4"/>
  <c r="F15" i="4" s="1"/>
  <c r="C15" i="4"/>
  <c r="Q14" i="4"/>
  <c r="N14" i="4"/>
  <c r="P14" i="4" s="1"/>
  <c r="L14" i="4"/>
  <c r="G14" i="4"/>
  <c r="D14" i="4"/>
  <c r="F14" i="4" s="1"/>
  <c r="C14" i="4"/>
  <c r="Q13" i="4"/>
  <c r="N13" i="4"/>
  <c r="P13" i="4" s="1"/>
  <c r="L13" i="4"/>
  <c r="G13" i="4"/>
  <c r="D13" i="4"/>
  <c r="F13" i="4" s="1"/>
  <c r="C13" i="4"/>
  <c r="Q12" i="4"/>
  <c r="N12" i="4"/>
  <c r="P12" i="4" s="1"/>
  <c r="L12" i="4"/>
  <c r="G12" i="4"/>
  <c r="D12" i="4"/>
  <c r="F12" i="4" s="1"/>
  <c r="C12" i="4"/>
  <c r="Q11" i="4"/>
  <c r="N11" i="4"/>
  <c r="P11" i="4" s="1"/>
  <c r="L11" i="4"/>
  <c r="G11" i="4"/>
  <c r="D11" i="4"/>
  <c r="F11" i="4" s="1"/>
  <c r="C11" i="4"/>
  <c r="Q10" i="4"/>
  <c r="N10" i="4"/>
  <c r="P10" i="4" s="1"/>
  <c r="L10" i="4"/>
  <c r="G10" i="4"/>
  <c r="D10" i="4"/>
  <c r="F10" i="4" s="1"/>
  <c r="C10" i="4"/>
  <c r="Q9" i="4"/>
  <c r="N9" i="4"/>
  <c r="P9" i="4" s="1"/>
  <c r="L9" i="4"/>
  <c r="G9" i="4"/>
  <c r="D9" i="4"/>
  <c r="F9" i="4" s="1"/>
  <c r="C9" i="4"/>
  <c r="Q8" i="4"/>
  <c r="N8" i="4"/>
  <c r="P8" i="4" s="1"/>
  <c r="L8" i="4"/>
  <c r="G8" i="4"/>
  <c r="D8" i="4"/>
  <c r="F8" i="4" s="1"/>
  <c r="C8" i="4"/>
  <c r="C1" i="4"/>
  <c r="A1" i="4"/>
  <c r="Q28" i="3"/>
  <c r="N28" i="3"/>
  <c r="P28" i="3" s="1"/>
  <c r="L28" i="3"/>
  <c r="Q44" i="3"/>
  <c r="N44" i="3"/>
  <c r="P44" i="3" s="1"/>
  <c r="L44" i="3"/>
  <c r="Q46" i="3"/>
  <c r="N46" i="3"/>
  <c r="P46" i="3" s="1"/>
  <c r="L46" i="3"/>
  <c r="Q45" i="3"/>
  <c r="N45" i="3"/>
  <c r="P45" i="3" s="1"/>
  <c r="L45" i="3"/>
  <c r="L47" i="3"/>
  <c r="N47" i="3"/>
  <c r="P47" i="3"/>
  <c r="Q47" i="3"/>
  <c r="Q35" i="3"/>
  <c r="N35" i="3"/>
  <c r="P35" i="3" s="1"/>
  <c r="L35" i="3"/>
  <c r="Q34" i="3"/>
  <c r="N34" i="3"/>
  <c r="P34" i="3" s="1"/>
  <c r="L34" i="3"/>
  <c r="Q33" i="3"/>
  <c r="N33" i="3"/>
  <c r="P33" i="3" s="1"/>
  <c r="L33" i="3"/>
  <c r="Q32" i="3"/>
  <c r="N32" i="3"/>
  <c r="P32" i="3" s="1"/>
  <c r="L32" i="3"/>
  <c r="Q31" i="3"/>
  <c r="N31" i="3"/>
  <c r="P31" i="3" s="1"/>
  <c r="L31" i="3"/>
  <c r="Q27" i="3"/>
  <c r="P27" i="3"/>
  <c r="N27" i="3"/>
  <c r="L27" i="3"/>
  <c r="Q43" i="3"/>
  <c r="N43" i="3"/>
  <c r="P43" i="3" s="1"/>
  <c r="L43" i="3"/>
  <c r="Q42" i="3"/>
  <c r="N42" i="3"/>
  <c r="P42" i="3" s="1"/>
  <c r="L42" i="3"/>
  <c r="Q49" i="3"/>
  <c r="P49" i="3"/>
  <c r="N49" i="3"/>
  <c r="L49" i="3"/>
  <c r="Q48" i="3"/>
  <c r="N48" i="3"/>
  <c r="P48" i="3" s="1"/>
  <c r="L48" i="3"/>
  <c r="Q41" i="3"/>
  <c r="N41" i="3"/>
  <c r="P41" i="3" s="1"/>
  <c r="L41" i="3"/>
  <c r="Q40" i="3"/>
  <c r="N40" i="3"/>
  <c r="P40" i="3" s="1"/>
  <c r="L40" i="3"/>
  <c r="Q39" i="3"/>
  <c r="N39" i="3"/>
  <c r="P39" i="3" s="1"/>
  <c r="L39" i="3"/>
  <c r="Q38" i="3"/>
  <c r="N38" i="3"/>
  <c r="P38" i="3" s="1"/>
  <c r="L38" i="3"/>
  <c r="G38" i="3"/>
  <c r="F38" i="3"/>
  <c r="D38" i="3"/>
  <c r="C38" i="3"/>
  <c r="Q37" i="3"/>
  <c r="N37" i="3"/>
  <c r="P37" i="3" s="1"/>
  <c r="L37" i="3"/>
  <c r="G37" i="3"/>
  <c r="D37" i="3"/>
  <c r="F37" i="3" s="1"/>
  <c r="C37" i="3"/>
  <c r="Q36" i="3"/>
  <c r="N36" i="3"/>
  <c r="P36" i="3" s="1"/>
  <c r="L36" i="3"/>
  <c r="G36" i="3"/>
  <c r="D36" i="3"/>
  <c r="F36" i="3" s="1"/>
  <c r="C36" i="3"/>
  <c r="G35" i="3"/>
  <c r="D35" i="3"/>
  <c r="F35" i="3" s="1"/>
  <c r="C35" i="3"/>
  <c r="G34" i="3"/>
  <c r="D34" i="3"/>
  <c r="F34" i="3" s="1"/>
  <c r="C34" i="3"/>
  <c r="G33" i="3"/>
  <c r="D33" i="3"/>
  <c r="F33" i="3" s="1"/>
  <c r="C33" i="3"/>
  <c r="G32" i="3"/>
  <c r="D32" i="3"/>
  <c r="F32" i="3" s="1"/>
  <c r="C32" i="3"/>
  <c r="G31" i="3"/>
  <c r="D31" i="3"/>
  <c r="F31" i="3" s="1"/>
  <c r="C31" i="3"/>
  <c r="Q30" i="3"/>
  <c r="N30" i="3"/>
  <c r="P30" i="3" s="1"/>
  <c r="L30" i="3"/>
  <c r="G30" i="3"/>
  <c r="D30" i="3"/>
  <c r="F30" i="3" s="1"/>
  <c r="C30" i="3"/>
  <c r="Q29" i="3"/>
  <c r="N29" i="3"/>
  <c r="P29" i="3" s="1"/>
  <c r="L29" i="3"/>
  <c r="G29" i="3"/>
  <c r="D29" i="3"/>
  <c r="F29" i="3" s="1"/>
  <c r="C29" i="3"/>
  <c r="G28" i="3"/>
  <c r="D28" i="3"/>
  <c r="F28" i="3" s="1"/>
  <c r="C28" i="3"/>
  <c r="G27" i="3"/>
  <c r="D27" i="3"/>
  <c r="F27" i="3" s="1"/>
  <c r="C27" i="3"/>
  <c r="Q26" i="3"/>
  <c r="N26" i="3"/>
  <c r="P26" i="3" s="1"/>
  <c r="L26" i="3"/>
  <c r="G26" i="3"/>
  <c r="D26" i="3"/>
  <c r="F26" i="3" s="1"/>
  <c r="C26" i="3"/>
  <c r="Q25" i="3"/>
  <c r="N25" i="3"/>
  <c r="P25" i="3" s="1"/>
  <c r="L25" i="3"/>
  <c r="G25" i="3"/>
  <c r="D25" i="3"/>
  <c r="F25" i="3" s="1"/>
  <c r="C25" i="3"/>
  <c r="Q24" i="3"/>
  <c r="N24" i="3"/>
  <c r="P24" i="3" s="1"/>
  <c r="L24" i="3"/>
  <c r="G24" i="3"/>
  <c r="D24" i="3"/>
  <c r="F24" i="3" s="1"/>
  <c r="C24" i="3"/>
  <c r="Q23" i="3"/>
  <c r="N23" i="3"/>
  <c r="P23" i="3" s="1"/>
  <c r="L23" i="3"/>
  <c r="G23" i="3"/>
  <c r="D23" i="3"/>
  <c r="F23" i="3" s="1"/>
  <c r="C23" i="3"/>
  <c r="Q22" i="3"/>
  <c r="N22" i="3"/>
  <c r="P22" i="3" s="1"/>
  <c r="L22" i="3"/>
  <c r="G22" i="3"/>
  <c r="D22" i="3"/>
  <c r="F22" i="3" s="1"/>
  <c r="C22" i="3"/>
  <c r="Q21" i="3"/>
  <c r="N21" i="3"/>
  <c r="P21" i="3" s="1"/>
  <c r="L21" i="3"/>
  <c r="G21" i="3"/>
  <c r="D21" i="3"/>
  <c r="F21" i="3" s="1"/>
  <c r="C21" i="3"/>
  <c r="Q20" i="3"/>
  <c r="N20" i="3"/>
  <c r="P20" i="3" s="1"/>
  <c r="L20" i="3"/>
  <c r="G20" i="3"/>
  <c r="D20" i="3"/>
  <c r="F20" i="3" s="1"/>
  <c r="C20" i="3"/>
  <c r="Q19" i="3"/>
  <c r="N19" i="3"/>
  <c r="P19" i="3" s="1"/>
  <c r="L19" i="3"/>
  <c r="G19" i="3"/>
  <c r="D19" i="3"/>
  <c r="F19" i="3" s="1"/>
  <c r="C19" i="3"/>
  <c r="Q18" i="3"/>
  <c r="N18" i="3"/>
  <c r="P18" i="3" s="1"/>
  <c r="L18" i="3"/>
  <c r="G18" i="3"/>
  <c r="D18" i="3"/>
  <c r="F18" i="3" s="1"/>
  <c r="C18" i="3"/>
  <c r="Q17" i="3"/>
  <c r="N17" i="3"/>
  <c r="P17" i="3" s="1"/>
  <c r="L17" i="3"/>
  <c r="G17" i="3"/>
  <c r="D17" i="3"/>
  <c r="F17" i="3" s="1"/>
  <c r="C17" i="3"/>
  <c r="Q16" i="3"/>
  <c r="N16" i="3"/>
  <c r="P16" i="3" s="1"/>
  <c r="L16" i="3"/>
  <c r="G16" i="3"/>
  <c r="D16" i="3"/>
  <c r="F16" i="3" s="1"/>
  <c r="C16" i="3"/>
  <c r="Q15" i="3"/>
  <c r="N15" i="3"/>
  <c r="P15" i="3" s="1"/>
  <c r="L15" i="3"/>
  <c r="G15" i="3"/>
  <c r="D15" i="3"/>
  <c r="F15" i="3" s="1"/>
  <c r="C15" i="3"/>
  <c r="Q14" i="3"/>
  <c r="N14" i="3"/>
  <c r="P14" i="3" s="1"/>
  <c r="L14" i="3"/>
  <c r="G14" i="3"/>
  <c r="D14" i="3"/>
  <c r="F14" i="3" s="1"/>
  <c r="C14" i="3"/>
  <c r="Q13" i="3"/>
  <c r="N13" i="3"/>
  <c r="P13" i="3" s="1"/>
  <c r="L13" i="3"/>
  <c r="G13" i="3"/>
  <c r="D13" i="3"/>
  <c r="F13" i="3" s="1"/>
  <c r="C13" i="3"/>
  <c r="Q12" i="3"/>
  <c r="N12" i="3"/>
  <c r="P12" i="3" s="1"/>
  <c r="L12" i="3"/>
  <c r="G12" i="3"/>
  <c r="D12" i="3"/>
  <c r="F12" i="3" s="1"/>
  <c r="C12" i="3"/>
  <c r="Q11" i="3"/>
  <c r="N11" i="3"/>
  <c r="P11" i="3" s="1"/>
  <c r="L11" i="3"/>
  <c r="G11" i="3"/>
  <c r="D11" i="3"/>
  <c r="F11" i="3" s="1"/>
  <c r="C11" i="3"/>
  <c r="Q10" i="3"/>
  <c r="N10" i="3"/>
  <c r="P10" i="3" s="1"/>
  <c r="L10" i="3"/>
  <c r="G10" i="3"/>
  <c r="D10" i="3"/>
  <c r="F10" i="3" s="1"/>
  <c r="C10" i="3"/>
  <c r="Q9" i="3"/>
  <c r="N9" i="3"/>
  <c r="P9" i="3" s="1"/>
  <c r="L9" i="3"/>
  <c r="G9" i="3"/>
  <c r="D9" i="3"/>
  <c r="F9" i="3" s="1"/>
  <c r="C9" i="3"/>
  <c r="Q8" i="3"/>
  <c r="N8" i="3"/>
  <c r="P8" i="3" s="1"/>
  <c r="L8" i="3"/>
  <c r="G8" i="3"/>
  <c r="D8" i="3"/>
  <c r="F8" i="3" s="1"/>
  <c r="C8" i="3"/>
  <c r="Q1" i="3"/>
  <c r="C1" i="3"/>
  <c r="A1" i="3"/>
  <c r="C1" i="2"/>
  <c r="P50" i="6" l="1"/>
  <c r="P50" i="5"/>
  <c r="P50" i="4"/>
  <c r="P50" i="3"/>
  <c r="A1" i="2"/>
  <c r="C8" i="2"/>
  <c r="D8" i="2"/>
  <c r="F8" i="2" s="1"/>
  <c r="G8" i="2"/>
  <c r="L8" i="2"/>
  <c r="N8" i="2"/>
  <c r="P8" i="2" s="1"/>
  <c r="Q8" i="2"/>
  <c r="C9" i="2"/>
  <c r="D9" i="2"/>
  <c r="F9" i="2" s="1"/>
  <c r="G9" i="2"/>
  <c r="L9" i="2"/>
  <c r="N9" i="2"/>
  <c r="P9" i="2" s="1"/>
  <c r="Q9" i="2"/>
  <c r="C10" i="2"/>
  <c r="D10" i="2"/>
  <c r="F10" i="2" s="1"/>
  <c r="G10" i="2"/>
  <c r="L10" i="2"/>
  <c r="N10" i="2"/>
  <c r="P10" i="2" s="1"/>
  <c r="Q10" i="2"/>
  <c r="C11" i="2"/>
  <c r="D11" i="2"/>
  <c r="F11" i="2" s="1"/>
  <c r="G11" i="2"/>
  <c r="L11" i="2"/>
  <c r="N11" i="2"/>
  <c r="P11" i="2" s="1"/>
  <c r="Q11" i="2"/>
  <c r="C12" i="2"/>
  <c r="D12" i="2"/>
  <c r="F12" i="2" s="1"/>
  <c r="G12" i="2"/>
  <c r="L12" i="2"/>
  <c r="N12" i="2"/>
  <c r="P12" i="2" s="1"/>
  <c r="Q12" i="2"/>
  <c r="C13" i="2"/>
  <c r="D13" i="2"/>
  <c r="F13" i="2" s="1"/>
  <c r="G13" i="2"/>
  <c r="L13" i="2"/>
  <c r="N13" i="2"/>
  <c r="P13" i="2" s="1"/>
  <c r="Q13" i="2"/>
  <c r="C14" i="2"/>
  <c r="D14" i="2"/>
  <c r="F14" i="2" s="1"/>
  <c r="G14" i="2"/>
  <c r="L14" i="2"/>
  <c r="N14" i="2"/>
  <c r="P14" i="2" s="1"/>
  <c r="Q14" i="2"/>
  <c r="C15" i="2"/>
  <c r="D15" i="2"/>
  <c r="F15" i="2" s="1"/>
  <c r="G15" i="2"/>
  <c r="L15" i="2"/>
  <c r="N15" i="2"/>
  <c r="P15" i="2" s="1"/>
  <c r="Q15" i="2"/>
  <c r="C16" i="2"/>
  <c r="D16" i="2"/>
  <c r="F16" i="2" s="1"/>
  <c r="G16" i="2"/>
  <c r="L16" i="2"/>
  <c r="N16" i="2"/>
  <c r="P16" i="2" s="1"/>
  <c r="Q16" i="2"/>
  <c r="C17" i="2"/>
  <c r="D17" i="2"/>
  <c r="F17" i="2" s="1"/>
  <c r="G17" i="2"/>
  <c r="L17" i="2"/>
  <c r="N17" i="2"/>
  <c r="P17" i="2" s="1"/>
  <c r="Q17" i="2"/>
  <c r="C18" i="2"/>
  <c r="D18" i="2"/>
  <c r="F18" i="2" s="1"/>
  <c r="G18" i="2"/>
  <c r="L18" i="2"/>
  <c r="N18" i="2"/>
  <c r="P18" i="2" s="1"/>
  <c r="Q18" i="2"/>
  <c r="C19" i="2"/>
  <c r="D19" i="2"/>
  <c r="F19" i="2" s="1"/>
  <c r="G19" i="2"/>
  <c r="L19" i="2"/>
  <c r="N19" i="2"/>
  <c r="P19" i="2" s="1"/>
  <c r="Q19" i="2"/>
  <c r="C20" i="2"/>
  <c r="D20" i="2"/>
  <c r="F20" i="2" s="1"/>
  <c r="G20" i="2"/>
  <c r="L20" i="2"/>
  <c r="N20" i="2"/>
  <c r="P20" i="2" s="1"/>
  <c r="Q20" i="2"/>
  <c r="C21" i="2"/>
  <c r="D21" i="2"/>
  <c r="F21" i="2" s="1"/>
  <c r="G21" i="2"/>
  <c r="L21" i="2"/>
  <c r="N21" i="2"/>
  <c r="P21" i="2" s="1"/>
  <c r="Q21" i="2"/>
  <c r="C22" i="2"/>
  <c r="D22" i="2"/>
  <c r="F22" i="2" s="1"/>
  <c r="G22" i="2"/>
  <c r="L22" i="2"/>
  <c r="N22" i="2"/>
  <c r="P22" i="2" s="1"/>
  <c r="Q22" i="2"/>
  <c r="C23" i="2"/>
  <c r="D23" i="2"/>
  <c r="F23" i="2" s="1"/>
  <c r="G23" i="2"/>
  <c r="L23" i="2"/>
  <c r="N23" i="2"/>
  <c r="P23" i="2" s="1"/>
  <c r="Q23" i="2"/>
  <c r="C24" i="2"/>
  <c r="D24" i="2"/>
  <c r="F24" i="2" s="1"/>
  <c r="G24" i="2"/>
  <c r="L24" i="2"/>
  <c r="N24" i="2"/>
  <c r="P24" i="2" s="1"/>
  <c r="Q24" i="2"/>
  <c r="C25" i="2"/>
  <c r="D25" i="2"/>
  <c r="F25" i="2" s="1"/>
  <c r="G25" i="2"/>
  <c r="L25" i="2"/>
  <c r="N25" i="2"/>
  <c r="P25" i="2" s="1"/>
  <c r="Q25" i="2"/>
  <c r="C26" i="2"/>
  <c r="D26" i="2"/>
  <c r="F26" i="2" s="1"/>
  <c r="G26" i="2"/>
  <c r="L26" i="2"/>
  <c r="N26" i="2"/>
  <c r="P26" i="2" s="1"/>
  <c r="Q26" i="2"/>
  <c r="C27" i="2"/>
  <c r="D27" i="2"/>
  <c r="F27" i="2" s="1"/>
  <c r="G27" i="2"/>
  <c r="L27" i="2"/>
  <c r="N27" i="2"/>
  <c r="P27" i="2"/>
  <c r="Q27" i="2"/>
  <c r="C28" i="2"/>
  <c r="D28" i="2"/>
  <c r="F28" i="2" s="1"/>
  <c r="G28" i="2"/>
  <c r="L28" i="2"/>
  <c r="N28" i="2"/>
  <c r="P28" i="2"/>
  <c r="Q28" i="2"/>
  <c r="C29" i="2"/>
  <c r="D29" i="2"/>
  <c r="F29" i="2" s="1"/>
  <c r="G29" i="2"/>
  <c r="L29" i="2"/>
  <c r="N29" i="2"/>
  <c r="P29" i="2"/>
  <c r="Q29" i="2"/>
  <c r="C30" i="2"/>
  <c r="D30" i="2"/>
  <c r="F30" i="2" s="1"/>
  <c r="G30" i="2"/>
  <c r="L30" i="2"/>
  <c r="N30" i="2"/>
  <c r="P30" i="2"/>
  <c r="Q30" i="2"/>
  <c r="C31" i="2"/>
  <c r="D31" i="2"/>
  <c r="F31" i="2" s="1"/>
  <c r="G31" i="2"/>
  <c r="L31" i="2"/>
  <c r="N31" i="2"/>
  <c r="P31" i="2"/>
  <c r="Q31" i="2"/>
  <c r="G34" i="2"/>
  <c r="D34" i="2"/>
  <c r="F34" i="2" s="1"/>
  <c r="C34" i="2"/>
  <c r="G33" i="2"/>
  <c r="D33" i="2"/>
  <c r="F33" i="2" s="1"/>
  <c r="C33" i="2"/>
  <c r="Q45" i="2"/>
  <c r="N45" i="2"/>
  <c r="L45" i="2"/>
  <c r="Q44" i="2"/>
  <c r="N44" i="2"/>
  <c r="L44" i="2"/>
  <c r="Q43" i="2"/>
  <c r="N43" i="2"/>
  <c r="P43" i="2" s="1"/>
  <c r="L43" i="2"/>
  <c r="Q42" i="2"/>
  <c r="N42" i="2"/>
  <c r="L42" i="2"/>
  <c r="Q41" i="2"/>
  <c r="N41" i="2"/>
  <c r="P41" i="2" s="1"/>
  <c r="L41" i="2"/>
  <c r="Q40" i="2"/>
  <c r="N40" i="2"/>
  <c r="L40" i="2"/>
  <c r="Q39" i="2"/>
  <c r="N39" i="2"/>
  <c r="L39" i="2"/>
  <c r="G38" i="2"/>
  <c r="D38" i="2"/>
  <c r="F38" i="2" s="1"/>
  <c r="C38" i="2"/>
  <c r="G37" i="2"/>
  <c r="D37" i="2"/>
  <c r="F37" i="2" s="1"/>
  <c r="C37" i="2"/>
  <c r="G36" i="2"/>
  <c r="D36" i="2"/>
  <c r="F36" i="2" s="1"/>
  <c r="C36" i="2"/>
  <c r="G35" i="2"/>
  <c r="D35" i="2"/>
  <c r="F35" i="2" s="1"/>
  <c r="C35" i="2"/>
  <c r="Q38" i="2"/>
  <c r="N38" i="2"/>
  <c r="P38" i="2" s="1"/>
  <c r="L38" i="2"/>
  <c r="Q37" i="2"/>
  <c r="N37" i="2"/>
  <c r="P37" i="2" s="1"/>
  <c r="L37" i="2"/>
  <c r="G32" i="2"/>
  <c r="D32" i="2"/>
  <c r="F32" i="2" s="1"/>
  <c r="C32" i="2"/>
  <c r="Q36" i="2"/>
  <c r="N36" i="2"/>
  <c r="P36" i="2" s="1"/>
  <c r="L36" i="2"/>
  <c r="Q35" i="2"/>
  <c r="N35" i="2"/>
  <c r="P35" i="2" s="1"/>
  <c r="L35" i="2"/>
  <c r="Q34" i="2"/>
  <c r="N34" i="2"/>
  <c r="P34" i="2" s="1"/>
  <c r="L34" i="2"/>
  <c r="Q33" i="2"/>
  <c r="N33" i="2"/>
  <c r="P33" i="2" s="1"/>
  <c r="L33" i="2"/>
  <c r="Q32" i="2"/>
  <c r="N32" i="2"/>
  <c r="P32" i="2" s="1"/>
  <c r="L32" i="2"/>
  <c r="P39" i="2"/>
  <c r="P40" i="2"/>
  <c r="P42" i="2"/>
  <c r="P44" i="2"/>
  <c r="P45" i="2"/>
  <c r="P46" i="2" l="1"/>
</calcChain>
</file>

<file path=xl/sharedStrings.xml><?xml version="1.0" encoding="utf-8"?>
<sst xmlns="http://schemas.openxmlformats.org/spreadsheetml/2006/main" count="792" uniqueCount="297">
  <si>
    <t>商品番号</t>
  </si>
  <si>
    <t>商　　　品　　　名</t>
  </si>
  <si>
    <t>数　量</t>
  </si>
  <si>
    <t>備　　考</t>
  </si>
  <si>
    <t>学校沿革誌</t>
  </si>
  <si>
    <t>1001-1</t>
  </si>
  <si>
    <t>学校沿革誌表紙</t>
  </si>
  <si>
    <t>学校沿革誌用紙</t>
  </si>
  <si>
    <t>当　　直　　日　　誌</t>
  </si>
  <si>
    <t>防　　火　　日　　誌</t>
  </si>
  <si>
    <t>看　　護　　日　　誌</t>
  </si>
  <si>
    <t>保健日誌（高等部）</t>
  </si>
  <si>
    <t>給　　食　　日　　誌</t>
  </si>
  <si>
    <t>学校医執務記録簿</t>
  </si>
  <si>
    <t>学校歯科医執務記録簿</t>
  </si>
  <si>
    <t>学校薬剤師執務記録簿</t>
  </si>
  <si>
    <t>学校日誌　表紙（コンピュータ出力用）</t>
  </si>
  <si>
    <t>当直日誌　表紙（コンピュータ出力用）</t>
  </si>
  <si>
    <t>防火日誌　表紙（コンピュータ出力用）</t>
  </si>
  <si>
    <t>看護日誌　表紙（コンピュータ出力用）</t>
  </si>
  <si>
    <t>保健日誌　表紙（コンピュータ出力用）</t>
  </si>
  <si>
    <t>給食日誌　表紙（コンピュータ出力用）</t>
  </si>
  <si>
    <t>プール管理日誌　表紙（コンピュータ出力用）</t>
  </si>
  <si>
    <t>学校医執務記録簿　表紙（コンピュータ出力用）</t>
  </si>
  <si>
    <t>学校歯科医執務記録簿　表紙（コンピュータ出力用）</t>
  </si>
  <si>
    <t>学校薬剤師執務記録簿　表紙（コンピュータ出力用）</t>
  </si>
  <si>
    <t>理科薬品関係受払簿（冊子）</t>
  </si>
  <si>
    <t>理科薬品関係受払簿表紙</t>
  </si>
  <si>
    <t>1161-2</t>
  </si>
  <si>
    <t>理科薬品関係点検一覧表用紙</t>
  </si>
  <si>
    <t>1161-3</t>
  </si>
  <si>
    <t>理科薬品関係受払簿用紙</t>
  </si>
  <si>
    <t>職員出勤簿用紙</t>
  </si>
  <si>
    <t>同表紙</t>
  </si>
  <si>
    <t>職員健康診断票</t>
  </si>
  <si>
    <t>研修承認願用紙</t>
  </si>
  <si>
    <t>研修承認整理簿用紙</t>
  </si>
  <si>
    <t>文書収受配付簿</t>
  </si>
  <si>
    <t>文書発送簿</t>
  </si>
  <si>
    <t>休暇カード</t>
  </si>
  <si>
    <t>療養休暇用休暇カード</t>
  </si>
  <si>
    <t>卒業証書台帳</t>
  </si>
  <si>
    <t>卒業証書台帳用紙</t>
  </si>
  <si>
    <t>同表紙（コンピュータ出力用）</t>
  </si>
  <si>
    <t>生徒健康診断票（高）</t>
  </si>
  <si>
    <t>同　　　　表　　　　紙（高）</t>
  </si>
  <si>
    <t>生徒健康診断票前付（高）</t>
  </si>
  <si>
    <t>生徒学級日誌（従来型）</t>
  </si>
  <si>
    <t>郵便切手受払簿</t>
  </si>
  <si>
    <t>園児出席簿用紙</t>
  </si>
  <si>
    <t>幼児健康診断票</t>
  </si>
  <si>
    <t>3060-1</t>
  </si>
  <si>
    <t>3060-2</t>
  </si>
  <si>
    <t>（幼稚園用）</t>
    <rPh sb="1" eb="4">
      <t>ヨウチエン</t>
    </rPh>
    <rPh sb="4" eb="5">
      <t>ヨウ</t>
    </rPh>
    <phoneticPr fontId="1"/>
  </si>
  <si>
    <t>指導要録表紙／高等部／学　籍</t>
  </si>
  <si>
    <t>指導要録表紙／高等部／指　導</t>
  </si>
  <si>
    <t>同表紙（ボール）</t>
    <phoneticPr fontId="1"/>
  </si>
  <si>
    <t>同表紙（総クロス）</t>
    <phoneticPr fontId="1"/>
  </si>
  <si>
    <t>同表紙（指導）</t>
    <phoneticPr fontId="1"/>
  </si>
  <si>
    <t>同表紙（学籍）</t>
    <phoneticPr fontId="1"/>
  </si>
  <si>
    <t>園日誌（甲）</t>
  </si>
  <si>
    <t>園日誌（乙）</t>
  </si>
  <si>
    <t>4107-1</t>
  </si>
  <si>
    <t>同表紙</t>
    <phoneticPr fontId="1"/>
  </si>
  <si>
    <t>週休日の振替え簿用紙</t>
  </si>
  <si>
    <t>自家用車による公務出張申請書用紙</t>
  </si>
  <si>
    <t>休日勤務に関わる勤務免除簿用紙</t>
  </si>
  <si>
    <t>単　価</t>
    <phoneticPr fontId="1"/>
  </si>
  <si>
    <t>3059</t>
  </si>
  <si>
    <t>3062</t>
  </si>
  <si>
    <t>3063</t>
  </si>
  <si>
    <t>3064</t>
  </si>
  <si>
    <t>3065</t>
  </si>
  <si>
    <t>5114</t>
  </si>
  <si>
    <t>1014</t>
  </si>
  <si>
    <t>1021</t>
  </si>
  <si>
    <t>2041</t>
  </si>
  <si>
    <t>2042</t>
  </si>
  <si>
    <t>2125</t>
  </si>
  <si>
    <t>2126</t>
  </si>
  <si>
    <t>文書収受処理簿</t>
  </si>
  <si>
    <t>暦年</t>
  </si>
  <si>
    <t>文書番号簿</t>
  </si>
  <si>
    <t>1日分1ページ</t>
  </si>
  <si>
    <t>1日分半ページ</t>
  </si>
  <si>
    <t>【A4横】【上4穴】</t>
  </si>
  <si>
    <t>記入例1枚・前付2枚付【A4横】【左2穴】</t>
  </si>
  <si>
    <t>2031</t>
  </si>
  <si>
    <t>2033</t>
  </si>
  <si>
    <t>2034</t>
  </si>
  <si>
    <t>2035</t>
  </si>
  <si>
    <t>2036</t>
  </si>
  <si>
    <t>2039</t>
  </si>
  <si>
    <t>2040</t>
  </si>
  <si>
    <t>2043</t>
  </si>
  <si>
    <t>2044</t>
  </si>
  <si>
    <t>2045</t>
  </si>
  <si>
    <t>2046</t>
  </si>
  <si>
    <t>2049</t>
  </si>
  <si>
    <t>2050</t>
  </si>
  <si>
    <t>2051</t>
  </si>
  <si>
    <t>2052</t>
  </si>
  <si>
    <t>1001</t>
  </si>
  <si>
    <t>1022</t>
  </si>
  <si>
    <t>1002</t>
  </si>
  <si>
    <t>1003</t>
  </si>
  <si>
    <t>1127</t>
  </si>
  <si>
    <t>1128</t>
  </si>
  <si>
    <t>1129</t>
  </si>
  <si>
    <t>1130</t>
  </si>
  <si>
    <t>1012</t>
  </si>
  <si>
    <t>1131</t>
  </si>
  <si>
    <t>1018</t>
  </si>
  <si>
    <t>1019</t>
  </si>
  <si>
    <t>1020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</si>
  <si>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</si>
  <si>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</si>
  <si>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</si>
  <si>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</si>
  <si>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</si>
  <si>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</si>
  <si>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</si>
  <si>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</si>
  <si>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</si>
  <si>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１園の管理運営</t>
  </si>
  <si>
    <t>２教職員</t>
  </si>
  <si>
    <t>３幼児</t>
    <phoneticPr fontId="1"/>
  </si>
  <si>
    <t>５財務</t>
  </si>
  <si>
    <t>合　　　計</t>
    <rPh sb="0" eb="1">
      <t>ゴウ</t>
    </rPh>
    <rPh sb="4" eb="5">
      <t>ケイ</t>
    </rPh>
    <phoneticPr fontId="1"/>
  </si>
  <si>
    <t>1015</t>
  </si>
  <si>
    <t>1017</t>
  </si>
  <si>
    <t>1132</t>
  </si>
  <si>
    <t>1133</t>
  </si>
  <si>
    <t>1134</t>
  </si>
  <si>
    <t>1135</t>
  </si>
  <si>
    <t>1136</t>
  </si>
  <si>
    <t>1150</t>
  </si>
  <si>
    <t>1160</t>
  </si>
  <si>
    <t>1161</t>
  </si>
  <si>
    <t>2032</t>
  </si>
  <si>
    <t>4068</t>
  </si>
  <si>
    <t>4069</t>
  </si>
  <si>
    <t>4070</t>
  </si>
  <si>
    <t>4071</t>
  </si>
  <si>
    <t>4073</t>
  </si>
  <si>
    <t>4075</t>
  </si>
  <si>
    <t>4076</t>
  </si>
  <si>
    <t>4088</t>
  </si>
  <si>
    <t>4089</t>
  </si>
  <si>
    <t>4092</t>
  </si>
  <si>
    <t>4093</t>
  </si>
  <si>
    <t>4094</t>
  </si>
  <si>
    <t>4098</t>
  </si>
  <si>
    <t>4099</t>
  </si>
  <si>
    <t>4100</t>
  </si>
  <si>
    <t>4101</t>
  </si>
  <si>
    <t>4102</t>
  </si>
  <si>
    <t>4103</t>
  </si>
  <si>
    <t>4107</t>
  </si>
  <si>
    <t>4112</t>
  </si>
  <si>
    <t>4119</t>
  </si>
  <si>
    <t>4123</t>
  </si>
  <si>
    <t>4141</t>
  </si>
  <si>
    <t>4151</t>
  </si>
  <si>
    <t>5114</t>
    <phoneticPr fontId="1"/>
  </si>
  <si>
    <t>付記</t>
    <rPh sb="0" eb="2">
      <t>フキ</t>
    </rPh>
    <phoneticPr fontId="1"/>
  </si>
  <si>
    <t>２．指導要録前付・健康診断票前付は、園児氏名が記載できる用紙です。</t>
    <phoneticPr fontId="1"/>
  </si>
  <si>
    <r>
      <t>１．</t>
    </r>
    <r>
      <rPr>
        <sz val="9"/>
        <color theme="1"/>
        <rFont val="ＭＳ ゴシック"/>
        <family val="3"/>
        <charset val="128"/>
      </rPr>
      <t>送料は、実費負担</t>
    </r>
    <r>
      <rPr>
        <sz val="9"/>
        <color theme="1"/>
        <rFont val="ＭＳ 明朝"/>
        <family val="1"/>
        <charset val="128"/>
      </rPr>
      <t>となります。申込書は、控えを残して、原本を送付してください。</t>
    </r>
    <phoneticPr fontId="1"/>
  </si>
  <si>
    <t>電話番号</t>
    <rPh sb="0" eb="2">
      <t>デンワ</t>
    </rPh>
    <rPh sb="2" eb="4">
      <t>バンゴウ</t>
    </rPh>
    <phoneticPr fontId="1"/>
  </si>
  <si>
    <t>事務担当者名</t>
    <rPh sb="0" eb="6">
      <t>ジムタントウシャメイ</t>
    </rPh>
    <phoneticPr fontId="1"/>
  </si>
  <si>
    <t>　幼　稚　園</t>
    <phoneticPr fontId="1"/>
  </si>
  <si>
    <t>令和８年　 月　　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</si>
  <si>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>見積書</t>
    <rPh sb="0" eb="3">
      <t>ミツモリショ</t>
    </rPh>
    <phoneticPr fontId="1"/>
  </si>
  <si>
    <t>金　額</t>
    <phoneticPr fontId="1"/>
  </si>
  <si>
    <t>令和９年度用</t>
    <rPh sb="0" eb="2">
      <t>レイワ</t>
    </rPh>
    <rPh sb="3" eb="6">
      <t>ネンドヨウ</t>
    </rPh>
    <phoneticPr fontId="1"/>
  </si>
  <si>
    <t>　表簿・用紙申込書</t>
    <phoneticPr fontId="1"/>
  </si>
  <si>
    <t>（小学校　義務教育学校・前期用）</t>
    <phoneticPr fontId="1"/>
  </si>
  <si>
    <t>　小 　学 　校
　義務教育学校</t>
    <phoneticPr fontId="1"/>
  </si>
  <si>
    <t>4066</t>
  </si>
  <si>
    <t>4072</t>
  </si>
  <si>
    <t>4082</t>
  </si>
  <si>
    <t>4083</t>
  </si>
  <si>
    <t>４児童</t>
    <rPh sb="1" eb="3">
      <t>ジドウ</t>
    </rPh>
    <phoneticPr fontId="1"/>
  </si>
  <si>
    <t>4130</t>
  </si>
  <si>
    <t>4085</t>
  </si>
  <si>
    <t>4086</t>
  </si>
  <si>
    <t>4140</t>
  </si>
  <si>
    <t>4109</t>
  </si>
  <si>
    <t>指導要録前付</t>
  </si>
  <si>
    <t>出席簿表紙（コンピュータ出力用）</t>
  </si>
  <si>
    <t>証明書交付台帳</t>
  </si>
  <si>
    <t>２．指導要録前付・健康診断票前付は、児童生徒氏名が記載できる用紙です。</t>
    <phoneticPr fontId="1"/>
  </si>
  <si>
    <t>　　出席簿用紙（男女別・男女混合型）前付は、担任氏名などを記入できる「とびら用紙」です。</t>
    <phoneticPr fontId="1"/>
  </si>
  <si>
    <t>４．暦年＝１月から使用が想定される表簿。</t>
    <phoneticPr fontId="1"/>
  </si>
  <si>
    <r>
      <t>１．</t>
    </r>
    <r>
      <rPr>
        <sz val="9"/>
        <color theme="1"/>
        <rFont val="ＭＳ ゴシック"/>
        <family val="3"/>
        <charset val="128"/>
      </rPr>
      <t>送料は、実費負担となります。</t>
    </r>
    <r>
      <rPr>
        <sz val="9"/>
        <color theme="1"/>
        <rFont val="ＭＳ 明朝"/>
        <family val="1"/>
        <charset val="128"/>
      </rPr>
      <t>申込書は、控えを残して、原本を送付してください。</t>
    </r>
    <phoneticPr fontId="1"/>
  </si>
  <si>
    <t>記入例1枚・受払簿用紙50枚 点検一覧表4枚付</t>
    <phoneticPr fontId="1"/>
  </si>
  <si>
    <t>（中学校　義務教育学校・後期　中等教育学校・前期用）</t>
    <phoneticPr fontId="1"/>
  </si>
  <si>
    <t>　中　 学 　校
　義務教育学校
　中等教育学校</t>
    <phoneticPr fontId="1"/>
  </si>
  <si>
    <t>1137</t>
  </si>
  <si>
    <t>4067</t>
  </si>
  <si>
    <t>学校電話番号</t>
    <rPh sb="0" eb="2">
      <t>ガッコウ</t>
    </rPh>
    <rPh sb="2" eb="4">
      <t>デンワ</t>
    </rPh>
    <rPh sb="4" eb="6">
      <t>バンゴウ</t>
    </rPh>
    <phoneticPr fontId="1"/>
  </si>
  <si>
    <t>学校電話番号</t>
    <rPh sb="2" eb="4">
      <t>デンワ</t>
    </rPh>
    <rPh sb="4" eb="6">
      <t>バンゴウ</t>
    </rPh>
    <phoneticPr fontId="1"/>
  </si>
  <si>
    <t>（高等学校用）</t>
    <phoneticPr fontId="1"/>
  </si>
  <si>
    <t>　高等学校</t>
    <rPh sb="1" eb="3">
      <t>コウトウ</t>
    </rPh>
    <rPh sb="3" eb="5">
      <t>ガッコウ</t>
    </rPh>
    <phoneticPr fontId="1"/>
  </si>
  <si>
    <t>２．指導要録表紙・生徒健康診断票表紙の前付は、生徒氏名が記載できる用紙です。</t>
    <phoneticPr fontId="1"/>
  </si>
  <si>
    <t>３．上の□に学校電話番号、事務担当者名をご記入ください。</t>
    <phoneticPr fontId="1"/>
  </si>
  <si>
    <t>５．暦年＝１月から使用が想定される表簿。</t>
    <phoneticPr fontId="1"/>
  </si>
  <si>
    <t>4077</t>
  </si>
  <si>
    <t>4078</t>
  </si>
  <si>
    <t>４児童・生徒</t>
    <rPh sb="1" eb="3">
      <t>ジドウ</t>
    </rPh>
    <rPh sb="4" eb="6">
      <t>セイト</t>
    </rPh>
    <phoneticPr fontId="1"/>
  </si>
  <si>
    <t>４生徒</t>
    <rPh sb="1" eb="3">
      <t>セイト</t>
    </rPh>
    <phoneticPr fontId="1"/>
  </si>
  <si>
    <t>（特別支援学校用）</t>
    <phoneticPr fontId="1"/>
  </si>
  <si>
    <t>　学校</t>
    <rPh sb="1" eb="3">
      <t>ガッコウ</t>
    </rPh>
    <phoneticPr fontId="1"/>
  </si>
  <si>
    <t>茨城県教育会
記　 入 　欄</t>
    <rPh sb="0" eb="3">
      <t>イバラキケン</t>
    </rPh>
    <rPh sb="3" eb="6">
      <t>キョウイクカイ</t>
    </rPh>
    <rPh sb="7" eb="8">
      <t>キ</t>
    </rPh>
    <rPh sb="10" eb="11">
      <t>イ</t>
    </rPh>
    <rPh sb="13" eb="14">
      <t>ラン</t>
    </rPh>
    <phoneticPr fontId="1"/>
  </si>
  <si>
    <t>２．健康診断票前付は、児童生徒氏名が記載できる用紙です。</t>
    <phoneticPr fontId="1"/>
  </si>
  <si>
    <t>４．見積書の必要な学校は右の□にチェック☑してください。</t>
    <phoneticPr fontId="1"/>
  </si>
  <si>
    <t>３．見積書の必要な学校は右の□にチェック☑してください。</t>
    <rPh sb="2" eb="5">
      <t>ミツモリショ</t>
    </rPh>
    <rPh sb="6" eb="8">
      <t>ヒツヨウ</t>
    </rPh>
    <rPh sb="9" eb="11">
      <t>ガッコウ</t>
    </rPh>
    <rPh sb="12" eb="13">
      <t>ミギ</t>
    </rPh>
    <phoneticPr fontId="1"/>
  </si>
  <si>
    <t>３．見積書の必要な幼稚園は右の□にチェック☑してください。</t>
    <phoneticPr fontId="1"/>
  </si>
  <si>
    <t>１学校の管理運営</t>
    <rPh sb="1" eb="3">
      <t>ガッコウ</t>
    </rPh>
    <phoneticPr fontId="1"/>
  </si>
  <si>
    <t>１学校の管理運営</t>
    <phoneticPr fontId="1"/>
  </si>
  <si>
    <t>４．暦年＝１月から使用が想定される表簿</t>
    <rPh sb="2" eb="4">
      <t>レキネン</t>
    </rPh>
    <rPh sb="6" eb="7">
      <t>ガツ</t>
    </rPh>
    <rPh sb="9" eb="11">
      <t>シヨウ</t>
    </rPh>
    <rPh sb="12" eb="14">
      <t>ソウテイ</t>
    </rPh>
    <rPh sb="17" eb="18">
      <t>ヒョウ</t>
    </rPh>
    <rPh sb="18" eb="19">
      <t>ボ</t>
    </rPh>
    <phoneticPr fontId="1"/>
  </si>
  <si>
    <t>前付1枚付/令7凡例一部変更【A4横】【左4穴】</t>
    <phoneticPr fontId="1"/>
  </si>
  <si>
    <t>【A4横】【左2穴】</t>
    <phoneticPr fontId="1"/>
  </si>
  <si>
    <t>生徒学級日誌（改訂型）</t>
    <rPh sb="9" eb="10">
      <t>ガタ</t>
    </rPh>
    <phoneticPr fontId="1"/>
  </si>
  <si>
    <t>３．見積書の必要な学校は右の□にチェック☑してください。</t>
    <phoneticPr fontId="1"/>
  </si>
  <si>
    <t>単価</t>
    <phoneticPr fontId="1"/>
  </si>
  <si>
    <t>2031</t>
    <phoneticPr fontId="1"/>
  </si>
  <si>
    <t>1001</t>
    <phoneticPr fontId="1"/>
  </si>
  <si>
    <t>【左2穴】</t>
  </si>
  <si>
    <t>記入例1枚 【左2穴】</t>
  </si>
  <si>
    <t>前付1枚付/令7凡例一部変更【左4穴】</t>
  </si>
  <si>
    <t>【左4穴】</t>
  </si>
  <si>
    <t>記入例1枚・前付2枚付【上2穴】</t>
  </si>
  <si>
    <t>【上2穴】</t>
  </si>
  <si>
    <t>記入例1枚・前付2枚付【左2穴】</t>
  </si>
  <si>
    <t>記入例1枚・前付2枚付【左2穴】</t>
    <rPh sb="12" eb="13">
      <t>ヒダリ</t>
    </rPh>
    <phoneticPr fontId="1"/>
  </si>
  <si>
    <t>100枚綴【右4穴】表紙・用紙セット</t>
    <rPh sb="6" eb="7">
      <t>ミギ</t>
    </rPh>
    <rPh sb="10" eb="12">
      <t>ヒョウシ</t>
    </rPh>
    <rPh sb="13" eb="15">
      <t>ヨウシ</t>
    </rPh>
    <phoneticPr fontId="1"/>
  </si>
  <si>
    <t>プール管理日誌（改訂版）</t>
    <rPh sb="8" eb="11">
      <t>カイテイバン</t>
    </rPh>
    <phoneticPr fontId="1"/>
  </si>
  <si>
    <t>用紙はマニラ仙貨【右4穴】</t>
    <rPh sb="9" eb="10">
      <t>ミギ</t>
    </rPh>
    <phoneticPr fontId="1"/>
  </si>
  <si>
    <t>保健日誌（小・中等）</t>
    <rPh sb="7" eb="8">
      <t>ナカ</t>
    </rPh>
    <rPh sb="8" eb="9">
      <t>トウ</t>
    </rPh>
    <phoneticPr fontId="1"/>
  </si>
  <si>
    <t>学校日誌（小・中・義）</t>
    <rPh sb="9" eb="10">
      <t>タダシ</t>
    </rPh>
    <phoneticPr fontId="1"/>
  </si>
  <si>
    <t>保健日誌（中）</t>
    <phoneticPr fontId="1"/>
  </si>
  <si>
    <t>学校日誌（高）</t>
    <phoneticPr fontId="1"/>
  </si>
  <si>
    <t>出欠記録６学年</t>
    <rPh sb="0" eb="2">
      <t>シュッケツ</t>
    </rPh>
    <rPh sb="2" eb="4">
      <t>キロク</t>
    </rPh>
    <phoneticPr fontId="1"/>
  </si>
  <si>
    <t>出欠記録３学年</t>
    <rPh sb="0" eb="2">
      <t>シュッケツ</t>
    </rPh>
    <rPh sb="2" eb="4">
      <t>キロク</t>
    </rPh>
    <phoneticPr fontId="1"/>
  </si>
  <si>
    <t>欠席記録 無</t>
    <rPh sb="0" eb="2">
      <t>ケッセキ</t>
    </rPh>
    <rPh sb="2" eb="4">
      <t>キロク</t>
    </rPh>
    <rPh sb="5" eb="6">
      <t>ム</t>
    </rPh>
    <phoneticPr fontId="1"/>
  </si>
  <si>
    <t>学校日誌（中等教育学校）</t>
    <phoneticPr fontId="1"/>
  </si>
  <si>
    <t>【B4横】【左4穴】</t>
    <phoneticPr fontId="1"/>
  </si>
  <si>
    <t>【左4穴】</t>
    <phoneticPr fontId="1"/>
  </si>
  <si>
    <t>【上2穴】</t>
    <rPh sb="1" eb="2">
      <t>ウエ</t>
    </rPh>
    <phoneticPr fontId="1"/>
  </si>
  <si>
    <t>【A4横】【左4穴】</t>
    <phoneticPr fontId="1"/>
  </si>
  <si>
    <t>暦年【上2穴】</t>
    <rPh sb="3" eb="4">
      <t>ウエ</t>
    </rPh>
    <phoneticPr fontId="1"/>
  </si>
  <si>
    <t>【上2穴】</t>
    <phoneticPr fontId="1"/>
  </si>
  <si>
    <t>【左2穴】</t>
    <phoneticPr fontId="1"/>
  </si>
  <si>
    <t>暦年【上2穴】</t>
    <phoneticPr fontId="1"/>
  </si>
  <si>
    <t>幼児指導要録用紙</t>
    <phoneticPr fontId="1"/>
  </si>
  <si>
    <t>1セット　1人分【左4穴】</t>
    <phoneticPr fontId="1"/>
  </si>
  <si>
    <t>前付2枚付【左4穴】</t>
    <phoneticPr fontId="1"/>
  </si>
  <si>
    <t>【A4横】【左2穴】</t>
    <rPh sb="6" eb="7">
      <t>ヒダリ</t>
    </rPh>
    <phoneticPr fontId="1"/>
  </si>
  <si>
    <t>1セット　1人分　令7改訂【左4穴】</t>
    <phoneticPr fontId="1"/>
  </si>
  <si>
    <t>1セット　1人分 【左4穴】</t>
    <phoneticPr fontId="1"/>
  </si>
  <si>
    <t>前付２枚付【左4穴】</t>
    <phoneticPr fontId="1"/>
  </si>
  <si>
    <t>前付1枚付　令7凡例一部変更【A4横】【左4穴】</t>
    <phoneticPr fontId="1"/>
  </si>
  <si>
    <t>氏名・学期累計【左4穴】</t>
    <rPh sb="0" eb="2">
      <t>シメイ</t>
    </rPh>
    <rPh sb="3" eb="5">
      <t>ガッキ</t>
    </rPh>
    <rPh sb="5" eb="7">
      <t>ルイケイ</t>
    </rPh>
    <phoneticPr fontId="1"/>
  </si>
  <si>
    <t>週計・月計【左4穴】</t>
    <rPh sb="0" eb="2">
      <t>シュウケイ</t>
    </rPh>
    <rPh sb="3" eb="5">
      <t>ゲッケイ</t>
    </rPh>
    <phoneticPr fontId="1"/>
  </si>
  <si>
    <t>記入例令8一部変更1枚・前付2枚付【上2穴】</t>
    <rPh sb="3" eb="4">
      <t>レイ</t>
    </rPh>
    <rPh sb="5" eb="7">
      <t>イチブ</t>
    </rPh>
    <rPh sb="7" eb="9">
      <t>ヘンコウ</t>
    </rPh>
    <rPh sb="18" eb="19">
      <t>ウエ</t>
    </rPh>
    <rPh sb="20" eb="21">
      <t>アナ</t>
    </rPh>
    <phoneticPr fontId="1"/>
  </si>
  <si>
    <t>100枚綴【左4穴】表紙・用紙セット</t>
    <rPh sb="6" eb="7">
      <t>ヒダリ</t>
    </rPh>
    <rPh sb="10" eb="12">
      <t>ヒョウシ</t>
    </rPh>
    <rPh sb="13" eb="15">
      <t>ヨウシ</t>
    </rPh>
    <phoneticPr fontId="1"/>
  </si>
  <si>
    <t>児童指導要録用紙（様式1・様式2）</t>
    <rPh sb="9" eb="11">
      <t>ヨウシキ</t>
    </rPh>
    <rPh sb="13" eb="15">
      <t>ヨウシキ</t>
    </rPh>
    <phoneticPr fontId="1"/>
  </si>
  <si>
    <t>生徒指導要録用紙（様式1・様式2）</t>
    <phoneticPr fontId="1"/>
  </si>
  <si>
    <t>小学部児童指導要録用紙（知的障害用 様式1・様式2）</t>
    <phoneticPr fontId="1"/>
  </si>
  <si>
    <t>中学部生徒指導要録用紙（知的障害用 様式1・様式2）</t>
    <phoneticPr fontId="1"/>
  </si>
  <si>
    <t>高等部生徒指導要録用紙（知的障害用 様式1・様式2）</t>
    <phoneticPr fontId="1"/>
  </si>
  <si>
    <t>指導要録表紙／小・中／学　籍</t>
    <phoneticPr fontId="1"/>
  </si>
  <si>
    <t>指導要録表紙／小・中／指　導</t>
    <phoneticPr fontId="1"/>
  </si>
  <si>
    <t>指導要録表紙学籍（クロス）</t>
    <phoneticPr fontId="1"/>
  </si>
  <si>
    <t>指導要録表紙指導（クロス）</t>
    <phoneticPr fontId="1"/>
  </si>
  <si>
    <t>横型〈男女別〉出席簿用紙</t>
    <phoneticPr fontId="1"/>
  </si>
  <si>
    <t>横型〈男女別〉出席簿表紙</t>
    <phoneticPr fontId="1"/>
  </si>
  <si>
    <t>縦型〈男女混合〉出席簿用紙</t>
    <phoneticPr fontId="1"/>
  </si>
  <si>
    <t>縦型〈男女混合〉出席簿表紙</t>
    <phoneticPr fontId="1"/>
  </si>
  <si>
    <t>縦型（高）出席簿用紙（甲）</t>
    <rPh sb="0" eb="2">
      <t>タテガタ</t>
    </rPh>
    <phoneticPr fontId="1"/>
  </si>
  <si>
    <t>縦型（高）出席簿用紙（乙）</t>
    <phoneticPr fontId="1"/>
  </si>
  <si>
    <t>縦型 出席簿表紙（半クロス貼り）</t>
    <rPh sb="3" eb="6">
      <t>シュッセキボ</t>
    </rPh>
    <phoneticPr fontId="1"/>
  </si>
  <si>
    <t>横型 同表紙／特別支援 小・中</t>
    <rPh sb="7" eb="11">
      <t>トクベツシエン</t>
    </rPh>
    <rPh sb="12" eb="13">
      <t>ショウ</t>
    </rPh>
    <rPh sb="14" eb="15">
      <t>チュウ</t>
    </rPh>
    <phoneticPr fontId="1"/>
  </si>
  <si>
    <t>横型 出　席　簿　用　紙／特別支援 小・中</t>
    <rPh sb="0" eb="2">
      <t>ヨコガタ</t>
    </rPh>
    <phoneticPr fontId="1"/>
  </si>
  <si>
    <t>児童・生徒健康診断票（小・中・義）</t>
    <rPh sb="15" eb="16">
      <t>タダシ</t>
    </rPh>
    <phoneticPr fontId="1"/>
  </si>
  <si>
    <t>同　　　表　　　紙（小・中）</t>
    <phoneticPr fontId="1"/>
  </si>
  <si>
    <t>児童・生徒健康診断票前付（小・中・義）</t>
    <phoneticPr fontId="1"/>
  </si>
  <si>
    <t xml:space="preserve"> 立</t>
    <phoneticPr fontId="1"/>
  </si>
  <si>
    <t>1013</t>
  </si>
  <si>
    <t>1013</t>
    <phoneticPr fontId="1"/>
  </si>
  <si>
    <t>プール管理日誌（旧）</t>
    <rPh sb="8" eb="9">
      <t>キュウ</t>
    </rPh>
    <phoneticPr fontId="1"/>
  </si>
  <si>
    <t>通信欄：</t>
    <rPh sb="0" eb="3">
      <t>ツウシンラン</t>
    </rPh>
    <phoneticPr fontId="1"/>
  </si>
  <si>
    <t>【右4穴】</t>
    <phoneticPr fontId="1"/>
  </si>
  <si>
    <t>【A4横】【上4穴】</t>
    <phoneticPr fontId="1"/>
  </si>
  <si>
    <t>電子メールでお申込みの場合この用紙にご入力して、添付ファイルで送信願います。</t>
    <rPh sb="19" eb="21">
      <t>ニュウリョク</t>
    </rPh>
    <phoneticPr fontId="1"/>
  </si>
  <si>
    <t>他の校種（例えば義務教育学校で小学校の用紙に小・中まとめる）をまとめて入力する場合「小・中まとめて入力」と通信欄に記入願います。</t>
    <rPh sb="0" eb="1">
      <t>ホカ</t>
    </rPh>
    <rPh sb="2" eb="3">
      <t>コウ</t>
    </rPh>
    <rPh sb="3" eb="4">
      <t>シュ</t>
    </rPh>
    <rPh sb="5" eb="6">
      <t>タト</t>
    </rPh>
    <rPh sb="8" eb="10">
      <t>ギム</t>
    </rPh>
    <rPh sb="10" eb="12">
      <t>キョウイク</t>
    </rPh>
    <rPh sb="12" eb="14">
      <t>ガッコウ</t>
    </rPh>
    <rPh sb="15" eb="18">
      <t>ショウガッコウ</t>
    </rPh>
    <rPh sb="19" eb="21">
      <t>ヨウシ</t>
    </rPh>
    <rPh sb="22" eb="23">
      <t>ショウ</t>
    </rPh>
    <rPh sb="24" eb="25">
      <t>チュウ</t>
    </rPh>
    <rPh sb="35" eb="37">
      <t>ニュウリョク</t>
    </rPh>
    <rPh sb="39" eb="41">
      <t>バアイ</t>
    </rPh>
    <rPh sb="42" eb="43">
      <t>ショウ</t>
    </rPh>
    <rPh sb="44" eb="45">
      <t>チュウ</t>
    </rPh>
    <rPh sb="49" eb="51">
      <t>ニュウリョク</t>
    </rPh>
    <rPh sb="53" eb="56">
      <t>ツウシンラン</t>
    </rPh>
    <rPh sb="57" eb="59">
      <t>キニュウ</t>
    </rPh>
    <rPh sb="59" eb="60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</si>
</sst>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#,##0&quot;組&quot;"/>
    <numFmt numFmtId="178" formatCode="[$-411]ggge&quot;年&quot;m&quot;月&quot;d&quot;日&quot;;@"/>
  </numFmts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Yu Gothic"/>
      <family val="2"/>
      <scheme val="minor"/>
    </font>
    <font>
      <sz val="9"/>
      <color theme="1"/>
      <name val="ＭＳ 明朝"/>
      <family val="1"/>
      <charset val="128"/>
    </font>
    <font>
      <sz val="9"/>
      <color theme="1"/>
      <name val="Yu Gothic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131">
    <xf numFmtId="0" fontId="0" fillId="0" borderId="0" xfId="0"/>
    <xf numFmtId="0" fontId="5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>
      <alignment horizontal="left"/>
    </xf>
    <xf numFmtId="0" fontId="2" fillId="0" borderId="0" xfId="0" applyFont="1"/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7" xfId="0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left" vertical="center" shrinkToFit="1"/>
    </xf>
    <xf numFmtId="0" fontId="10" fillId="0" borderId="10" xfId="0" applyFont="1" applyBorder="1" applyAlignment="1">
      <alignment horizontal="left" vertical="center" shrinkToFit="1"/>
    </xf>
    <xf numFmtId="38" fontId="7" fillId="0" borderId="10" xfId="1" applyFont="1" applyBorder="1" applyAlignment="1" applyProtection="1">
      <alignment vertical="center" shrinkToFit="1"/>
    </xf>
    <xf numFmtId="38" fontId="7" fillId="2" borderId="10" xfId="1" applyFont="1" applyFill="1" applyBorder="1" applyAlignment="1" applyProtection="1">
      <alignment vertical="center" shrinkToFit="1"/>
      <protection locked="0"/>
    </xf>
    <xf numFmtId="38" fontId="7" fillId="0" borderId="10" xfId="1" applyFont="1" applyBorder="1" applyAlignment="1" applyProtection="1">
      <alignment horizontal="right" vertical="center" shrinkToFit="1"/>
    </xf>
    <xf numFmtId="49" fontId="7" fillId="0" borderId="13" xfId="0" applyNumberFormat="1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shrinkToFit="1"/>
    </xf>
    <xf numFmtId="38" fontId="7" fillId="0" borderId="13" xfId="1" applyFont="1" applyBorder="1" applyAlignment="1" applyProtection="1">
      <alignment vertical="center" shrinkToFit="1"/>
    </xf>
    <xf numFmtId="38" fontId="7" fillId="2" borderId="13" xfId="1" applyFont="1" applyFill="1" applyBorder="1" applyAlignment="1" applyProtection="1">
      <alignment vertical="center" shrinkToFit="1"/>
      <protection locked="0"/>
    </xf>
    <xf numFmtId="38" fontId="7" fillId="0" borderId="13" xfId="1" applyFont="1" applyBorder="1" applyAlignment="1" applyProtection="1">
      <alignment horizontal="right" vertical="center" shrinkToFit="1"/>
    </xf>
    <xf numFmtId="0" fontId="7" fillId="2" borderId="10" xfId="1" applyNumberFormat="1" applyFont="1" applyFill="1" applyBorder="1" applyAlignment="1" applyProtection="1">
      <alignment vertical="center" shrinkToFit="1"/>
      <protection locked="0"/>
    </xf>
    <xf numFmtId="0" fontId="7" fillId="2" borderId="13" xfId="1" applyNumberFormat="1" applyFont="1" applyFill="1" applyBorder="1" applyAlignment="1" applyProtection="1">
      <alignment vertical="center" shrinkToFit="1"/>
      <protection locked="0"/>
    </xf>
    <xf numFmtId="49" fontId="7" fillId="0" borderId="7" xfId="0" applyNumberFormat="1" applyFont="1" applyBorder="1" applyAlignment="1">
      <alignment horizontal="left" vertical="center" shrinkToFit="1"/>
    </xf>
    <xf numFmtId="38" fontId="7" fillId="0" borderId="7" xfId="1" applyFont="1" applyBorder="1" applyAlignment="1" applyProtection="1">
      <alignment vertical="center" shrinkToFit="1"/>
    </xf>
    <xf numFmtId="0" fontId="7" fillId="2" borderId="7" xfId="1" applyNumberFormat="1" applyFont="1" applyFill="1" applyBorder="1" applyAlignment="1" applyProtection="1">
      <alignment vertical="center" shrinkToFit="1"/>
      <protection locked="0"/>
    </xf>
    <xf numFmtId="0" fontId="7" fillId="0" borderId="16" xfId="0" applyFont="1" applyBorder="1" applyAlignment="1">
      <alignment vertical="center" textRotation="255"/>
    </xf>
    <xf numFmtId="0" fontId="7" fillId="0" borderId="17" xfId="1" applyNumberFormat="1" applyFont="1" applyBorder="1" applyAlignment="1" applyProtection="1">
      <alignment horizontal="center" vertical="center" shrinkToFit="1"/>
    </xf>
    <xf numFmtId="0" fontId="7" fillId="0" borderId="17" xfId="1" applyNumberFormat="1" applyFont="1" applyBorder="1" applyAlignment="1" applyProtection="1">
      <alignment horizontal="center" vertical="center" shrinkToFit="1"/>
      <protection locked="0"/>
    </xf>
    <xf numFmtId="49" fontId="7" fillId="0" borderId="0" xfId="0" applyNumberFormat="1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vertical="center"/>
      <protection locked="0"/>
    </xf>
    <xf numFmtId="38" fontId="7" fillId="0" borderId="0" xfId="1" applyFont="1" applyAlignment="1" applyProtection="1">
      <alignment vertical="center"/>
      <protection locked="0"/>
    </xf>
    <xf numFmtId="38" fontId="12" fillId="0" borderId="1" xfId="1" applyFont="1" applyBorder="1" applyAlignment="1" applyProtection="1">
      <alignment horizontal="right" vertical="center" shrinkToFit="1"/>
    </xf>
    <xf numFmtId="49" fontId="7" fillId="0" borderId="25" xfId="0" applyNumberFormat="1" applyFont="1" applyBorder="1" applyAlignment="1">
      <alignment horizontal="left" vertical="center" shrinkToFit="1"/>
    </xf>
    <xf numFmtId="38" fontId="7" fillId="0" borderId="25" xfId="1" applyFont="1" applyBorder="1" applyAlignment="1" applyProtection="1">
      <alignment vertical="center" shrinkToFit="1"/>
    </xf>
    <xf numFmtId="0" fontId="7" fillId="2" borderId="25" xfId="1" applyNumberFormat="1" applyFont="1" applyFill="1" applyBorder="1" applyAlignment="1" applyProtection="1">
      <alignment vertical="center" shrinkToFit="1"/>
      <protection locked="0"/>
    </xf>
    <xf numFmtId="0" fontId="2" fillId="0" borderId="4" xfId="0" applyFont="1" applyBorder="1" applyAlignment="1">
      <alignment horizontal="left" vertical="center"/>
    </xf>
    <xf numFmtId="0" fontId="9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38" fontId="7" fillId="0" borderId="7" xfId="1" applyFont="1" applyBorder="1" applyAlignment="1" applyProtection="1">
      <alignment horizontal="center" vertical="center" shrinkToFit="1"/>
    </xf>
    <xf numFmtId="177" fontId="7" fillId="2" borderId="10" xfId="1" applyNumberFormat="1" applyFont="1" applyFill="1" applyBorder="1" applyAlignment="1" applyProtection="1">
      <alignment vertical="center" shrinkToFit="1"/>
      <protection locked="0"/>
    </xf>
    <xf numFmtId="38" fontId="7" fillId="0" borderId="25" xfId="1" applyFont="1" applyBorder="1" applyAlignment="1" applyProtection="1">
      <alignment horizontal="right" vertical="center" shrinkToFit="1"/>
    </xf>
    <xf numFmtId="38" fontId="7" fillId="0" borderId="7" xfId="1" applyFont="1" applyBorder="1" applyAlignment="1" applyProtection="1">
      <alignment horizontal="right" vertical="center" shrinkToFit="1"/>
    </xf>
    <xf numFmtId="38" fontId="7" fillId="2" borderId="7" xfId="1" applyFont="1" applyFill="1" applyBorder="1" applyAlignment="1" applyProtection="1">
      <alignment vertical="center" shrinkToFit="1"/>
      <protection locked="0"/>
    </xf>
    <xf numFmtId="49" fontId="7" fillId="0" borderId="0" xfId="0" applyNumberFormat="1" applyFont="1"/>
    <xf numFmtId="178" fontId="7" fillId="0" borderId="0" xfId="0" applyNumberFormat="1" applyFont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left" vertical="center" shrinkToFit="1"/>
    </xf>
    <xf numFmtId="0" fontId="7" fillId="0" borderId="10" xfId="0" applyFont="1" applyBorder="1" applyAlignment="1">
      <alignment vertical="center" shrinkToFit="1"/>
    </xf>
    <xf numFmtId="0" fontId="7" fillId="0" borderId="11" xfId="0" applyFont="1" applyBorder="1" applyAlignment="1">
      <alignment vertical="center" shrinkToFit="1"/>
    </xf>
    <xf numFmtId="0" fontId="7" fillId="0" borderId="10" xfId="0" applyFont="1" applyBorder="1" applyAlignment="1">
      <alignment horizontal="left" vertical="center" shrinkToFit="1"/>
    </xf>
    <xf numFmtId="49" fontId="7" fillId="0" borderId="12" xfId="0" applyNumberFormat="1" applyFont="1" applyBorder="1" applyAlignment="1">
      <alignment horizontal="left" vertical="center" shrinkToFit="1"/>
    </xf>
    <xf numFmtId="0" fontId="7" fillId="0" borderId="13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5" fillId="0" borderId="5" xfId="0" applyFont="1" applyBorder="1" applyAlignment="1">
      <alignment vertical="center"/>
    </xf>
    <xf numFmtId="0" fontId="13" fillId="0" borderId="0" xfId="0" applyFont="1" applyAlignment="1">
      <alignment horizontal="right" vertical="center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10" fillId="0" borderId="27" xfId="0" applyFont="1" applyBorder="1" applyAlignment="1">
      <alignment vertical="center" shrinkToFit="1"/>
    </xf>
    <xf numFmtId="0" fontId="10" fillId="0" borderId="30" xfId="0" applyFont="1" applyBorder="1" applyAlignment="1">
      <alignment vertical="center" shrinkToFit="1"/>
    </xf>
    <xf numFmtId="0" fontId="2" fillId="0" borderId="0" xfId="0" applyFont="1" applyAlignment="1">
      <alignment horizontal="center" shrinkToFi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7" fillId="0" borderId="9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vertical="center" shrinkToFit="1"/>
    </xf>
    <xf numFmtId="0" fontId="10" fillId="0" borderId="7" xfId="0" applyFont="1" applyBorder="1" applyAlignment="1">
      <alignment vertical="center" shrinkToFit="1"/>
    </xf>
    <xf numFmtId="0" fontId="10" fillId="0" borderId="13" xfId="0" applyFont="1" applyBorder="1" applyAlignment="1">
      <alignment vertical="center" shrinkToFit="1"/>
    </xf>
    <xf numFmtId="0" fontId="7" fillId="0" borderId="1" xfId="1" applyNumberFormat="1" applyFont="1" applyBorder="1" applyAlignment="1" applyProtection="1">
      <alignment horizontal="center" vertical="center" shrinkToFit="1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178" fontId="2" fillId="2" borderId="4" xfId="0" applyNumberFormat="1" applyFont="1" applyFill="1" applyBorder="1" applyAlignment="1" applyProtection="1">
      <alignment horizontal="center" vertical="center"/>
      <protection locked="0"/>
    </xf>
    <xf numFmtId="178" fontId="2" fillId="2" borderId="0" xfId="0" applyNumberFormat="1" applyFont="1" applyFill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wrapText="1"/>
    </xf>
    <xf numFmtId="0" fontId="7" fillId="0" borderId="32" xfId="0" applyFont="1" applyBorder="1" applyAlignment="1">
      <alignment vertical="top"/>
    </xf>
    <xf numFmtId="0" fontId="7" fillId="0" borderId="33" xfId="0" applyFont="1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34" xfId="0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0" xfId="0" applyAlignment="1">
      <alignment vertical="top"/>
    </xf>
    <xf numFmtId="0" fontId="0" fillId="0" borderId="36" xfId="0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38" xfId="0" applyBorder="1" applyAlignment="1">
      <alignment vertical="top"/>
    </xf>
    <xf numFmtId="0" fontId="0" fillId="0" borderId="39" xfId="0" applyBorder="1" applyAlignment="1">
      <alignment vertical="top"/>
    </xf>
    <xf numFmtId="0" fontId="10" fillId="0" borderId="28" xfId="0" applyFont="1" applyBorder="1" applyAlignment="1">
      <alignment vertical="center" shrinkToFit="1"/>
    </xf>
    <xf numFmtId="0" fontId="10" fillId="0" borderId="31" xfId="0" applyFont="1" applyBorder="1" applyAlignment="1">
      <alignment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textRotation="255"/>
    </xf>
    <xf numFmtId="0" fontId="11" fillId="0" borderId="22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19" xfId="0" applyFont="1" applyBorder="1" applyAlignment="1">
      <alignment horizontal="center" vertical="center" textRotation="255"/>
    </xf>
    <xf numFmtId="0" fontId="7" fillId="0" borderId="20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center" vertical="center" textRotation="255"/>
    </xf>
    <xf numFmtId="0" fontId="7" fillId="0" borderId="22" xfId="0" applyFont="1" applyBorder="1" applyAlignment="1">
      <alignment horizontal="center" vertical="center" textRotation="255"/>
    </xf>
    <xf numFmtId="176" fontId="2" fillId="2" borderId="4" xfId="0" applyNumberFormat="1" applyFont="1" applyFill="1" applyBorder="1" applyAlignment="1" applyProtection="1">
      <alignment horizontal="center" vertical="center"/>
      <protection locked="0"/>
    </xf>
    <xf numFmtId="176" fontId="2" fillId="2" borderId="0" xfId="0" applyNumberFormat="1" applyFont="1" applyFill="1" applyAlignment="1" applyProtection="1">
      <alignment horizontal="center" vertical="center"/>
      <protection locked="0"/>
    </xf>
    <xf numFmtId="0" fontId="7" fillId="0" borderId="24" xfId="0" applyFont="1" applyBorder="1" applyAlignment="1">
      <alignment horizontal="center" vertical="center" textRotation="255"/>
    </xf>
    <xf numFmtId="0" fontId="7" fillId="0" borderId="23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13"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</dxfs>
  <tableStyles count="0" defaultTableStyle="TableStyleMedium2" defaultPivotStyle="PivotStyleLight16"/>
  <colors>
    <mruColors>
      <color rgb="FFFFFFCC"/>
      <color rgb="FFFF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1343025</xdr:colOff>
          <xdr:row>47</xdr:row>
          <xdr:rowOff>171450</xdr:rowOff>
        </xdr:from>
        <xdr:to>
          <xdr:col>9</xdr:col>
          <xdr:colOff>0</xdr:colOff>
          <xdr:row>49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1343025</xdr:colOff>
          <xdr:row>50</xdr:row>
          <xdr:rowOff>0</xdr:rowOff>
        </xdr:from>
        <xdr:to>
          <xdr:col>7</xdr:col>
          <xdr:colOff>161925</xdr:colOff>
          <xdr:row>51</xdr:row>
          <xdr:rowOff>19050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1343025</xdr:colOff>
          <xdr:row>49</xdr:row>
          <xdr:rowOff>171450</xdr:rowOff>
        </xdr:from>
        <xdr:to>
          <xdr:col>9</xdr:col>
          <xdr:colOff>0</xdr:colOff>
          <xdr:row>51</xdr:row>
          <xdr:rowOff>19050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1343025</xdr:colOff>
          <xdr:row>50</xdr:row>
          <xdr:rowOff>0</xdr:rowOff>
        </xdr:from>
        <xdr:to>
          <xdr:col>7</xdr:col>
          <xdr:colOff>161925</xdr:colOff>
          <xdr:row>51</xdr:row>
          <xdr:rowOff>19050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1343025</xdr:colOff>
          <xdr:row>49</xdr:row>
          <xdr:rowOff>171450</xdr:rowOff>
        </xdr:from>
        <xdr:to>
          <xdr:col>9</xdr:col>
          <xdr:colOff>0</xdr:colOff>
          <xdr:row>51</xdr:row>
          <xdr:rowOff>19050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1343025</xdr:colOff>
          <xdr:row>49</xdr:row>
          <xdr:rowOff>0</xdr:rowOff>
        </xdr:from>
        <xdr:to>
          <xdr:col>7</xdr:col>
          <xdr:colOff>161925</xdr:colOff>
          <xdr:row>50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1343025</xdr:colOff>
          <xdr:row>48</xdr:row>
          <xdr:rowOff>171450</xdr:rowOff>
        </xdr:from>
        <xdr:to>
          <xdr:col>8</xdr:col>
          <xdr:colOff>219075</xdr:colOff>
          <xdr:row>50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1343025</xdr:colOff>
          <xdr:row>49</xdr:row>
          <xdr:rowOff>0</xdr:rowOff>
        </xdr:from>
        <xdr:to>
          <xdr:col>7</xdr:col>
          <xdr:colOff>161925</xdr:colOff>
          <xdr:row>50</xdr:row>
          <xdr:rowOff>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1343025</xdr:colOff>
          <xdr:row>48</xdr:row>
          <xdr:rowOff>171450</xdr:rowOff>
        </xdr:from>
        <xdr:to>
          <xdr:col>8</xdr:col>
          <xdr:colOff>219075</xdr:colOff>
          <xdr:row>50</xdr:row>
          <xdr:rowOff>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5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9.xml"/><Relationship Id="rId4" Type="http://schemas.openxmlformats.org/officeDocument/2006/relationships/ctrlProp" Target="../ctrlProps/ctrlProp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"/>
  <sheetViews>
    <sheetView showGridLines="0" zoomScaleNormal="100" zoomScaleSheetLayoutView="100" workbookViewId="0">
      <pane ySplit="3" topLeftCell="A4" activePane="bottomLeft" state="frozen"/>
      <selection activeCell="B46" sqref="B46"/>
      <selection pane="bottomLeft" activeCell="C8" sqref="C8"/>
    </sheetView>
  </sheetViews>
  <sheetFormatPr defaultRowHeight="12"/>
  <cols>
    <col min="1" max="1" width="10.5" style="35" customWidth="1"/>
    <col min="2" max="2" width="37.75" style="36" customWidth="1"/>
    <col min="3" max="3" width="6.125" style="37" bestFit="1" customWidth="1"/>
    <col min="4" max="4" width="31.25" style="36" customWidth="1"/>
    <col min="5" max="16384" width="9" style="1"/>
  </cols>
  <sheetData>
    <row r="1" spans="1:6" s="2" customFormat="1" ht="24" customHeight="1">
      <c r="A1" s="54" t="s">
        <v>174</v>
      </c>
      <c r="B1" s="13" t="s">
        <v>175</v>
      </c>
      <c r="C1" s="13"/>
      <c r="D1" s="55" t="s">
        <v>171</v>
      </c>
      <c r="E1" s="4"/>
      <c r="F1" s="6"/>
    </row>
    <row r="2" spans="1:6" s="2" customFormat="1" ht="13.5">
      <c r="A2" s="54"/>
      <c r="B2" s="13"/>
      <c r="C2" s="13"/>
      <c r="D2" s="13"/>
      <c r="E2" s="4"/>
      <c r="F2" s="4"/>
    </row>
    <row r="3" spans="1:6">
      <c r="A3" s="56" t="s">
        <v>0</v>
      </c>
      <c r="B3" s="57" t="s">
        <v>1</v>
      </c>
      <c r="C3" s="49" t="s">
        <v>225</v>
      </c>
      <c r="D3" s="58" t="s">
        <v>3</v>
      </c>
    </row>
    <row r="4" spans="1:6">
      <c r="A4" s="59" t="s">
        <v>102</v>
      </c>
      <c r="B4" s="60" t="s">
        <v>4</v>
      </c>
      <c r="C4" s="19">
        <v>5949</v>
      </c>
      <c r="D4" s="61" t="s">
        <v>236</v>
      </c>
    </row>
    <row r="5" spans="1:6">
      <c r="A5" s="59" t="s">
        <v>5</v>
      </c>
      <c r="B5" s="60" t="s">
        <v>6</v>
      </c>
      <c r="C5" s="19">
        <v>2149</v>
      </c>
      <c r="D5" s="61" t="s">
        <v>293</v>
      </c>
    </row>
    <row r="6" spans="1:6">
      <c r="A6" s="59" t="s">
        <v>104</v>
      </c>
      <c r="B6" s="60" t="s">
        <v>60</v>
      </c>
      <c r="C6" s="19">
        <v>2873</v>
      </c>
      <c r="D6" s="61" t="s">
        <v>83</v>
      </c>
    </row>
    <row r="7" spans="1:6">
      <c r="A7" s="59" t="s">
        <v>105</v>
      </c>
      <c r="B7" s="60" t="s">
        <v>61</v>
      </c>
      <c r="C7" s="19">
        <v>2653</v>
      </c>
      <c r="D7" s="61" t="s">
        <v>84</v>
      </c>
    </row>
    <row r="8" spans="1:6">
      <c r="A8" s="59" t="s">
        <v>110</v>
      </c>
      <c r="B8" s="60" t="s">
        <v>291</v>
      </c>
      <c r="C8" s="19">
        <v>1431</v>
      </c>
      <c r="D8" s="61"/>
    </row>
    <row r="9" spans="1:6">
      <c r="A9" s="59" t="s">
        <v>290</v>
      </c>
      <c r="B9" s="60" t="s">
        <v>237</v>
      </c>
      <c r="C9" s="19">
        <v>2431</v>
      </c>
      <c r="D9" s="61"/>
    </row>
    <row r="10" spans="1:6">
      <c r="A10" s="59" t="s">
        <v>74</v>
      </c>
      <c r="B10" s="60" t="s">
        <v>80</v>
      </c>
      <c r="C10" s="19">
        <v>2653</v>
      </c>
      <c r="D10" s="61" t="s">
        <v>81</v>
      </c>
    </row>
    <row r="11" spans="1:6">
      <c r="A11" s="59" t="s">
        <v>129</v>
      </c>
      <c r="B11" s="60" t="s">
        <v>37</v>
      </c>
      <c r="C11" s="19">
        <v>2653</v>
      </c>
      <c r="D11" s="61" t="s">
        <v>81</v>
      </c>
    </row>
    <row r="12" spans="1:6">
      <c r="A12" s="59" t="s">
        <v>130</v>
      </c>
      <c r="B12" s="60" t="s">
        <v>38</v>
      </c>
      <c r="C12" s="19">
        <v>2653</v>
      </c>
      <c r="D12" s="61" t="s">
        <v>81</v>
      </c>
    </row>
    <row r="13" spans="1:6">
      <c r="A13" s="59" t="s">
        <v>112</v>
      </c>
      <c r="B13" s="60" t="s">
        <v>13</v>
      </c>
      <c r="C13" s="19">
        <v>2541</v>
      </c>
      <c r="D13" s="61"/>
    </row>
    <row r="14" spans="1:6">
      <c r="A14" s="59" t="s">
        <v>113</v>
      </c>
      <c r="B14" s="60" t="s">
        <v>14</v>
      </c>
      <c r="C14" s="19">
        <v>2541</v>
      </c>
      <c r="D14" s="61"/>
    </row>
    <row r="15" spans="1:6">
      <c r="A15" s="59" t="s">
        <v>114</v>
      </c>
      <c r="B15" s="60" t="s">
        <v>15</v>
      </c>
      <c r="C15" s="19">
        <v>2541</v>
      </c>
      <c r="D15" s="61"/>
    </row>
    <row r="16" spans="1:6">
      <c r="A16" s="59" t="s">
        <v>75</v>
      </c>
      <c r="B16" s="60" t="s">
        <v>82</v>
      </c>
      <c r="C16" s="19">
        <v>2653</v>
      </c>
      <c r="D16" s="61" t="s">
        <v>81</v>
      </c>
    </row>
    <row r="17" spans="1:4">
      <c r="A17" s="59" t="s">
        <v>103</v>
      </c>
      <c r="B17" s="60" t="s">
        <v>7</v>
      </c>
      <c r="C17" s="19">
        <v>38</v>
      </c>
      <c r="D17" s="61" t="s">
        <v>238</v>
      </c>
    </row>
    <row r="18" spans="1:4">
      <c r="A18" s="59" t="s">
        <v>106</v>
      </c>
      <c r="B18" s="60" t="s">
        <v>8</v>
      </c>
      <c r="C18" s="19">
        <v>2873</v>
      </c>
      <c r="D18" s="61"/>
    </row>
    <row r="19" spans="1:4">
      <c r="A19" s="59" t="s">
        <v>107</v>
      </c>
      <c r="B19" s="60" t="s">
        <v>9</v>
      </c>
      <c r="C19" s="19">
        <v>2873</v>
      </c>
      <c r="D19" s="61"/>
    </row>
    <row r="20" spans="1:4">
      <c r="A20" s="59" t="s">
        <v>108</v>
      </c>
      <c r="B20" s="60" t="s">
        <v>10</v>
      </c>
      <c r="C20" s="19">
        <v>2674</v>
      </c>
      <c r="D20" s="61"/>
    </row>
    <row r="21" spans="1:4">
      <c r="A21" s="59" t="s">
        <v>109</v>
      </c>
      <c r="B21" s="60" t="s">
        <v>239</v>
      </c>
      <c r="C21" s="19">
        <v>2873</v>
      </c>
      <c r="D21" s="61" t="s">
        <v>243</v>
      </c>
    </row>
    <row r="22" spans="1:4">
      <c r="A22" s="59" t="s">
        <v>111</v>
      </c>
      <c r="B22" s="60" t="s">
        <v>12</v>
      </c>
      <c r="C22" s="19">
        <v>2873</v>
      </c>
      <c r="D22" s="61"/>
    </row>
    <row r="23" spans="1:4">
      <c r="A23" s="59" t="s">
        <v>131</v>
      </c>
      <c r="B23" s="60" t="s">
        <v>240</v>
      </c>
      <c r="C23" s="19">
        <v>2873</v>
      </c>
      <c r="D23" s="61"/>
    </row>
    <row r="24" spans="1:4">
      <c r="A24" s="59" t="s">
        <v>132</v>
      </c>
      <c r="B24" s="60" t="s">
        <v>241</v>
      </c>
      <c r="C24" s="19">
        <v>2873</v>
      </c>
      <c r="D24" s="61" t="s">
        <v>244</v>
      </c>
    </row>
    <row r="25" spans="1:4">
      <c r="A25" s="59" t="s">
        <v>133</v>
      </c>
      <c r="B25" s="60" t="s">
        <v>242</v>
      </c>
      <c r="C25" s="19">
        <v>2873</v>
      </c>
      <c r="D25" s="61" t="s">
        <v>244</v>
      </c>
    </row>
    <row r="26" spans="1:4">
      <c r="A26" s="59" t="s">
        <v>134</v>
      </c>
      <c r="B26" s="60" t="s">
        <v>8</v>
      </c>
      <c r="C26" s="19">
        <v>2873</v>
      </c>
      <c r="D26" s="61"/>
    </row>
    <row r="27" spans="1:4">
      <c r="A27" s="59" t="s">
        <v>135</v>
      </c>
      <c r="B27" s="60" t="s">
        <v>11</v>
      </c>
      <c r="C27" s="19">
        <v>2873</v>
      </c>
      <c r="D27" s="61" t="s">
        <v>245</v>
      </c>
    </row>
    <row r="28" spans="1:4">
      <c r="A28" s="59" t="s">
        <v>198</v>
      </c>
      <c r="B28" s="60" t="s">
        <v>246</v>
      </c>
      <c r="C28" s="19">
        <v>2873</v>
      </c>
      <c r="D28" s="61" t="s">
        <v>243</v>
      </c>
    </row>
    <row r="29" spans="1:4">
      <c r="A29" s="59" t="s">
        <v>136</v>
      </c>
      <c r="B29" s="60" t="s">
        <v>16</v>
      </c>
      <c r="C29" s="19">
        <v>531</v>
      </c>
      <c r="D29" s="61" t="s">
        <v>228</v>
      </c>
    </row>
    <row r="30" spans="1:4">
      <c r="A30" s="59" t="s">
        <v>115</v>
      </c>
      <c r="B30" s="60" t="s">
        <v>17</v>
      </c>
      <c r="C30" s="19">
        <v>531</v>
      </c>
      <c r="D30" s="61" t="s">
        <v>228</v>
      </c>
    </row>
    <row r="31" spans="1:4">
      <c r="A31" s="59" t="s">
        <v>116</v>
      </c>
      <c r="B31" s="60" t="s">
        <v>18</v>
      </c>
      <c r="C31" s="19">
        <v>531</v>
      </c>
      <c r="D31" s="61" t="s">
        <v>228</v>
      </c>
    </row>
    <row r="32" spans="1:4">
      <c r="A32" s="59" t="s">
        <v>117</v>
      </c>
      <c r="B32" s="60" t="s">
        <v>19</v>
      </c>
      <c r="C32" s="19">
        <v>531</v>
      </c>
      <c r="D32" s="61" t="s">
        <v>228</v>
      </c>
    </row>
    <row r="33" spans="1:4">
      <c r="A33" s="59" t="s">
        <v>118</v>
      </c>
      <c r="B33" s="60" t="s">
        <v>20</v>
      </c>
      <c r="C33" s="19">
        <v>531</v>
      </c>
      <c r="D33" s="61" t="s">
        <v>228</v>
      </c>
    </row>
    <row r="34" spans="1:4">
      <c r="A34" s="59" t="s">
        <v>119</v>
      </c>
      <c r="B34" s="60" t="s">
        <v>21</v>
      </c>
      <c r="C34" s="19">
        <v>531</v>
      </c>
      <c r="D34" s="61" t="s">
        <v>228</v>
      </c>
    </row>
    <row r="35" spans="1:4">
      <c r="A35" s="59" t="s">
        <v>120</v>
      </c>
      <c r="B35" s="60" t="s">
        <v>22</v>
      </c>
      <c r="C35" s="19">
        <v>531</v>
      </c>
      <c r="D35" s="61" t="s">
        <v>228</v>
      </c>
    </row>
    <row r="36" spans="1:4">
      <c r="A36" s="59" t="s">
        <v>121</v>
      </c>
      <c r="B36" s="60" t="s">
        <v>23</v>
      </c>
      <c r="C36" s="19">
        <v>531</v>
      </c>
      <c r="D36" s="61" t="s">
        <v>228</v>
      </c>
    </row>
    <row r="37" spans="1:4">
      <c r="A37" s="59" t="s">
        <v>122</v>
      </c>
      <c r="B37" s="60" t="s">
        <v>24</v>
      </c>
      <c r="C37" s="19">
        <v>531</v>
      </c>
      <c r="D37" s="61" t="s">
        <v>228</v>
      </c>
    </row>
    <row r="38" spans="1:4">
      <c r="A38" s="59" t="s">
        <v>123</v>
      </c>
      <c r="B38" s="60" t="s">
        <v>25</v>
      </c>
      <c r="C38" s="19">
        <v>531</v>
      </c>
      <c r="D38" s="61" t="s">
        <v>228</v>
      </c>
    </row>
    <row r="39" spans="1:4">
      <c r="A39" s="59" t="s">
        <v>137</v>
      </c>
      <c r="B39" s="60" t="s">
        <v>26</v>
      </c>
      <c r="C39" s="19">
        <v>2700</v>
      </c>
      <c r="D39" s="61" t="s">
        <v>195</v>
      </c>
    </row>
    <row r="40" spans="1:4">
      <c r="A40" s="59" t="s">
        <v>138</v>
      </c>
      <c r="B40" s="60" t="s">
        <v>27</v>
      </c>
      <c r="C40" s="19">
        <v>531</v>
      </c>
      <c r="D40" s="61" t="s">
        <v>229</v>
      </c>
    </row>
    <row r="41" spans="1:4">
      <c r="A41" s="59" t="s">
        <v>28</v>
      </c>
      <c r="B41" s="60" t="s">
        <v>29</v>
      </c>
      <c r="C41" s="19">
        <v>49</v>
      </c>
      <c r="D41" s="61" t="s">
        <v>228</v>
      </c>
    </row>
    <row r="42" spans="1:4">
      <c r="A42" s="59" t="s">
        <v>30</v>
      </c>
      <c r="B42" s="60" t="s">
        <v>31</v>
      </c>
      <c r="C42" s="19">
        <v>49</v>
      </c>
      <c r="D42" s="61" t="s">
        <v>228</v>
      </c>
    </row>
    <row r="43" spans="1:4">
      <c r="A43" s="59" t="s">
        <v>87</v>
      </c>
      <c r="B43" s="60" t="s">
        <v>32</v>
      </c>
      <c r="C43" s="19">
        <v>138</v>
      </c>
      <c r="D43" s="61" t="s">
        <v>247</v>
      </c>
    </row>
    <row r="44" spans="1:4">
      <c r="A44" s="59" t="s">
        <v>139</v>
      </c>
      <c r="B44" s="60" t="s">
        <v>32</v>
      </c>
      <c r="C44" s="19">
        <v>138</v>
      </c>
      <c r="D44" s="61" t="s">
        <v>247</v>
      </c>
    </row>
    <row r="45" spans="1:4">
      <c r="A45" s="59" t="s">
        <v>88</v>
      </c>
      <c r="B45" s="60" t="s">
        <v>56</v>
      </c>
      <c r="C45" s="19">
        <v>821</v>
      </c>
      <c r="D45" s="61" t="s">
        <v>247</v>
      </c>
    </row>
    <row r="46" spans="1:4">
      <c r="A46" s="59" t="s">
        <v>89</v>
      </c>
      <c r="B46" s="60" t="s">
        <v>57</v>
      </c>
      <c r="C46" s="19">
        <v>1802</v>
      </c>
      <c r="D46" s="61" t="s">
        <v>247</v>
      </c>
    </row>
    <row r="47" spans="1:4">
      <c r="A47" s="59" t="s">
        <v>90</v>
      </c>
      <c r="B47" s="60" t="s">
        <v>34</v>
      </c>
      <c r="C47" s="19">
        <v>76</v>
      </c>
      <c r="D47" s="61" t="s">
        <v>249</v>
      </c>
    </row>
    <row r="48" spans="1:4">
      <c r="A48" s="59" t="s">
        <v>91</v>
      </c>
      <c r="B48" s="60" t="s">
        <v>33</v>
      </c>
      <c r="C48" s="19">
        <v>531</v>
      </c>
      <c r="D48" s="61" t="s">
        <v>249</v>
      </c>
    </row>
    <row r="49" spans="1:4">
      <c r="A49" s="59" t="s">
        <v>92</v>
      </c>
      <c r="B49" s="60" t="s">
        <v>64</v>
      </c>
      <c r="C49" s="19">
        <v>49</v>
      </c>
      <c r="D49" s="61" t="s">
        <v>294</v>
      </c>
    </row>
    <row r="50" spans="1:4">
      <c r="A50" s="59" t="s">
        <v>93</v>
      </c>
      <c r="B50" s="60" t="s">
        <v>33</v>
      </c>
      <c r="C50" s="19">
        <v>531</v>
      </c>
      <c r="D50" s="61" t="s">
        <v>294</v>
      </c>
    </row>
    <row r="51" spans="1:4">
      <c r="A51" s="59" t="s">
        <v>76</v>
      </c>
      <c r="B51" s="60" t="s">
        <v>39</v>
      </c>
      <c r="C51" s="19">
        <v>49</v>
      </c>
      <c r="D51" s="61" t="s">
        <v>251</v>
      </c>
    </row>
    <row r="52" spans="1:4">
      <c r="A52" s="59" t="s">
        <v>77</v>
      </c>
      <c r="B52" s="60" t="s">
        <v>33</v>
      </c>
      <c r="C52" s="19">
        <v>531</v>
      </c>
      <c r="D52" s="61" t="s">
        <v>251</v>
      </c>
    </row>
    <row r="53" spans="1:4">
      <c r="A53" s="59" t="s">
        <v>94</v>
      </c>
      <c r="B53" s="60" t="s">
        <v>35</v>
      </c>
      <c r="C53" s="19">
        <v>49</v>
      </c>
      <c r="D53" s="61" t="s">
        <v>252</v>
      </c>
    </row>
    <row r="54" spans="1:4">
      <c r="A54" s="59" t="s">
        <v>95</v>
      </c>
      <c r="B54" s="60" t="s">
        <v>33</v>
      </c>
      <c r="C54" s="19">
        <v>531</v>
      </c>
      <c r="D54" s="61" t="s">
        <v>252</v>
      </c>
    </row>
    <row r="55" spans="1:4">
      <c r="A55" s="59" t="s">
        <v>96</v>
      </c>
      <c r="B55" s="60" t="s">
        <v>36</v>
      </c>
      <c r="C55" s="19">
        <v>49</v>
      </c>
      <c r="D55" s="61" t="s">
        <v>248</v>
      </c>
    </row>
    <row r="56" spans="1:4">
      <c r="A56" s="59" t="s">
        <v>97</v>
      </c>
      <c r="B56" s="60" t="s">
        <v>33</v>
      </c>
      <c r="C56" s="19">
        <v>531</v>
      </c>
      <c r="D56" s="61" t="s">
        <v>248</v>
      </c>
    </row>
    <row r="57" spans="1:4">
      <c r="A57" s="59" t="s">
        <v>98</v>
      </c>
      <c r="B57" s="60" t="s">
        <v>65</v>
      </c>
      <c r="C57" s="19">
        <v>49</v>
      </c>
      <c r="D57" s="61" t="s">
        <v>248</v>
      </c>
    </row>
    <row r="58" spans="1:4">
      <c r="A58" s="59" t="s">
        <v>99</v>
      </c>
      <c r="B58" s="60" t="s">
        <v>33</v>
      </c>
      <c r="C58" s="19">
        <v>531</v>
      </c>
      <c r="D58" s="61" t="s">
        <v>248</v>
      </c>
    </row>
    <row r="59" spans="1:4">
      <c r="A59" s="59" t="s">
        <v>100</v>
      </c>
      <c r="B59" s="60" t="s">
        <v>66</v>
      </c>
      <c r="C59" s="19">
        <v>49</v>
      </c>
      <c r="D59" s="61" t="s">
        <v>222</v>
      </c>
    </row>
    <row r="60" spans="1:4">
      <c r="A60" s="59" t="s">
        <v>101</v>
      </c>
      <c r="B60" s="60" t="s">
        <v>33</v>
      </c>
      <c r="C60" s="19">
        <v>531</v>
      </c>
      <c r="D60" s="61" t="s">
        <v>253</v>
      </c>
    </row>
    <row r="61" spans="1:4">
      <c r="A61" s="59" t="s">
        <v>78</v>
      </c>
      <c r="B61" s="60" t="s">
        <v>40</v>
      </c>
      <c r="C61" s="19">
        <v>49</v>
      </c>
      <c r="D61" s="61" t="s">
        <v>251</v>
      </c>
    </row>
    <row r="62" spans="1:4">
      <c r="A62" s="59" t="s">
        <v>79</v>
      </c>
      <c r="B62" s="60" t="s">
        <v>33</v>
      </c>
      <c r="C62" s="19">
        <v>531</v>
      </c>
      <c r="D62" s="61" t="s">
        <v>254</v>
      </c>
    </row>
    <row r="63" spans="1:4">
      <c r="A63" s="59" t="s">
        <v>68</v>
      </c>
      <c r="B63" s="60" t="s">
        <v>255</v>
      </c>
      <c r="C63" s="19">
        <v>104</v>
      </c>
      <c r="D63" s="61" t="s">
        <v>256</v>
      </c>
    </row>
    <row r="64" spans="1:4">
      <c r="A64" s="59" t="s">
        <v>51</v>
      </c>
      <c r="B64" s="60" t="s">
        <v>59</v>
      </c>
      <c r="C64" s="19">
        <v>613</v>
      </c>
      <c r="D64" s="61" t="s">
        <v>257</v>
      </c>
    </row>
    <row r="65" spans="1:4">
      <c r="A65" s="59" t="s">
        <v>52</v>
      </c>
      <c r="B65" s="60" t="s">
        <v>58</v>
      </c>
      <c r="C65" s="19">
        <v>613</v>
      </c>
      <c r="D65" s="61" t="s">
        <v>257</v>
      </c>
    </row>
    <row r="66" spans="1:4">
      <c r="A66" s="59" t="s">
        <v>69</v>
      </c>
      <c r="B66" s="60" t="s">
        <v>49</v>
      </c>
      <c r="C66" s="19">
        <v>49</v>
      </c>
      <c r="D66" s="61" t="s">
        <v>85</v>
      </c>
    </row>
    <row r="67" spans="1:4">
      <c r="A67" s="59" t="s">
        <v>70</v>
      </c>
      <c r="B67" s="60" t="s">
        <v>33</v>
      </c>
      <c r="C67" s="19">
        <v>501</v>
      </c>
      <c r="D67" s="61" t="s">
        <v>85</v>
      </c>
    </row>
    <row r="68" spans="1:4">
      <c r="A68" s="59" t="s">
        <v>71</v>
      </c>
      <c r="B68" s="60" t="s">
        <v>50</v>
      </c>
      <c r="C68" s="19">
        <v>53</v>
      </c>
      <c r="D68" s="61" t="s">
        <v>258</v>
      </c>
    </row>
    <row r="69" spans="1:4">
      <c r="A69" s="59" t="s">
        <v>72</v>
      </c>
      <c r="B69" s="60" t="s">
        <v>33</v>
      </c>
      <c r="C69" s="19">
        <v>613</v>
      </c>
      <c r="D69" s="61" t="s">
        <v>86</v>
      </c>
    </row>
    <row r="70" spans="1:4">
      <c r="A70" s="59" t="s">
        <v>178</v>
      </c>
      <c r="B70" s="60" t="s">
        <v>267</v>
      </c>
      <c r="C70" s="19">
        <v>104</v>
      </c>
      <c r="D70" s="61" t="s">
        <v>256</v>
      </c>
    </row>
    <row r="71" spans="1:4">
      <c r="A71" s="59" t="s">
        <v>199</v>
      </c>
      <c r="B71" s="60" t="s">
        <v>268</v>
      </c>
      <c r="C71" s="19">
        <v>104</v>
      </c>
      <c r="D71" s="61" t="s">
        <v>256</v>
      </c>
    </row>
    <row r="72" spans="1:4">
      <c r="A72" s="59" t="s">
        <v>140</v>
      </c>
      <c r="B72" s="60" t="s">
        <v>269</v>
      </c>
      <c r="C72" s="19">
        <v>104</v>
      </c>
      <c r="D72" s="61" t="s">
        <v>256</v>
      </c>
    </row>
    <row r="73" spans="1:4">
      <c r="A73" s="59" t="s">
        <v>141</v>
      </c>
      <c r="B73" s="60" t="s">
        <v>270</v>
      </c>
      <c r="C73" s="19">
        <v>104</v>
      </c>
      <c r="D73" s="61" t="s">
        <v>260</v>
      </c>
    </row>
    <row r="74" spans="1:4">
      <c r="A74" s="59" t="s">
        <v>142</v>
      </c>
      <c r="B74" s="60" t="s">
        <v>271</v>
      </c>
      <c r="C74" s="19">
        <v>104</v>
      </c>
      <c r="D74" s="61" t="s">
        <v>259</v>
      </c>
    </row>
    <row r="75" spans="1:4">
      <c r="A75" s="59" t="s">
        <v>143</v>
      </c>
      <c r="B75" s="60" t="s">
        <v>272</v>
      </c>
      <c r="C75" s="19">
        <v>613</v>
      </c>
      <c r="D75" s="61" t="s">
        <v>257</v>
      </c>
    </row>
    <row r="76" spans="1:4">
      <c r="A76" s="59" t="s">
        <v>179</v>
      </c>
      <c r="B76" s="60" t="s">
        <v>188</v>
      </c>
      <c r="C76" s="19">
        <v>25</v>
      </c>
      <c r="D76" s="61" t="s">
        <v>248</v>
      </c>
    </row>
    <row r="77" spans="1:4">
      <c r="A77" s="59" t="s">
        <v>144</v>
      </c>
      <c r="B77" s="60" t="s">
        <v>273</v>
      </c>
      <c r="C77" s="19">
        <v>613</v>
      </c>
      <c r="D77" s="61" t="s">
        <v>257</v>
      </c>
    </row>
    <row r="78" spans="1:4">
      <c r="A78" s="59" t="s">
        <v>145</v>
      </c>
      <c r="B78" s="60" t="s">
        <v>54</v>
      </c>
      <c r="C78" s="19">
        <v>1303</v>
      </c>
      <c r="D78" s="61" t="s">
        <v>257</v>
      </c>
    </row>
    <row r="79" spans="1:4">
      <c r="A79" s="59" t="s">
        <v>146</v>
      </c>
      <c r="B79" s="60" t="s">
        <v>55</v>
      </c>
      <c r="C79" s="19">
        <v>1303</v>
      </c>
      <c r="D79" s="61" t="s">
        <v>257</v>
      </c>
    </row>
    <row r="80" spans="1:4">
      <c r="A80" s="59" t="s">
        <v>207</v>
      </c>
      <c r="B80" s="60" t="s">
        <v>274</v>
      </c>
      <c r="C80" s="19">
        <v>1707</v>
      </c>
      <c r="D80" s="61" t="s">
        <v>261</v>
      </c>
    </row>
    <row r="81" spans="1:4">
      <c r="A81" s="59" t="s">
        <v>208</v>
      </c>
      <c r="B81" s="60" t="s">
        <v>275</v>
      </c>
      <c r="C81" s="19">
        <v>1707</v>
      </c>
      <c r="D81" s="61" t="s">
        <v>261</v>
      </c>
    </row>
    <row r="82" spans="1:4">
      <c r="A82" s="59" t="s">
        <v>180</v>
      </c>
      <c r="B82" s="60" t="s">
        <v>276</v>
      </c>
      <c r="C82" s="19">
        <v>49</v>
      </c>
      <c r="D82" s="61" t="s">
        <v>250</v>
      </c>
    </row>
    <row r="83" spans="1:4">
      <c r="A83" s="59" t="s">
        <v>181</v>
      </c>
      <c r="B83" s="60" t="s">
        <v>277</v>
      </c>
      <c r="C83" s="19">
        <v>590</v>
      </c>
      <c r="D83" s="61" t="s">
        <v>221</v>
      </c>
    </row>
    <row r="84" spans="1:4">
      <c r="A84" s="59" t="s">
        <v>184</v>
      </c>
      <c r="B84" s="60" t="s">
        <v>278</v>
      </c>
      <c r="C84" s="19">
        <v>49</v>
      </c>
      <c r="D84" s="61"/>
    </row>
    <row r="85" spans="1:4">
      <c r="A85" s="59" t="s">
        <v>185</v>
      </c>
      <c r="B85" s="60" t="s">
        <v>279</v>
      </c>
      <c r="C85" s="19">
        <v>590</v>
      </c>
      <c r="D85" s="61" t="s">
        <v>230</v>
      </c>
    </row>
    <row r="86" spans="1:4">
      <c r="A86" s="59" t="s">
        <v>147</v>
      </c>
      <c r="B86" s="62" t="s">
        <v>284</v>
      </c>
      <c r="C86" s="19">
        <v>55</v>
      </c>
      <c r="D86" s="61" t="s">
        <v>250</v>
      </c>
    </row>
    <row r="87" spans="1:4">
      <c r="A87" s="59" t="s">
        <v>148</v>
      </c>
      <c r="B87" s="60" t="s">
        <v>283</v>
      </c>
      <c r="C87" s="19">
        <v>590</v>
      </c>
      <c r="D87" s="61" t="s">
        <v>262</v>
      </c>
    </row>
    <row r="88" spans="1:4">
      <c r="A88" s="59" t="s">
        <v>149</v>
      </c>
      <c r="B88" s="60" t="s">
        <v>280</v>
      </c>
      <c r="C88" s="19">
        <v>84</v>
      </c>
      <c r="D88" s="61" t="s">
        <v>263</v>
      </c>
    </row>
    <row r="89" spans="1:4">
      <c r="A89" s="59" t="s">
        <v>150</v>
      </c>
      <c r="B89" s="60" t="s">
        <v>281</v>
      </c>
      <c r="C89" s="19">
        <v>66</v>
      </c>
      <c r="D89" s="61" t="s">
        <v>264</v>
      </c>
    </row>
    <row r="90" spans="1:4">
      <c r="A90" s="59" t="s">
        <v>151</v>
      </c>
      <c r="B90" s="60" t="s">
        <v>282</v>
      </c>
      <c r="C90" s="19">
        <v>1068</v>
      </c>
      <c r="D90" s="61" t="s">
        <v>231</v>
      </c>
    </row>
    <row r="91" spans="1:4">
      <c r="A91" s="59" t="s">
        <v>152</v>
      </c>
      <c r="B91" s="60" t="s">
        <v>285</v>
      </c>
      <c r="C91" s="19">
        <v>49</v>
      </c>
      <c r="D91" s="61" t="s">
        <v>252</v>
      </c>
    </row>
    <row r="92" spans="1:4">
      <c r="A92" s="59" t="s">
        <v>153</v>
      </c>
      <c r="B92" s="60" t="s">
        <v>286</v>
      </c>
      <c r="C92" s="19">
        <v>493</v>
      </c>
      <c r="D92" s="61" t="s">
        <v>265</v>
      </c>
    </row>
    <row r="93" spans="1:4">
      <c r="A93" s="59" t="s">
        <v>154</v>
      </c>
      <c r="B93" s="60" t="s">
        <v>287</v>
      </c>
      <c r="C93" s="19">
        <v>25</v>
      </c>
      <c r="D93" s="61" t="s">
        <v>233</v>
      </c>
    </row>
    <row r="94" spans="1:4">
      <c r="A94" s="59" t="s">
        <v>155</v>
      </c>
      <c r="B94" s="60" t="s">
        <v>44</v>
      </c>
      <c r="C94" s="19">
        <v>64</v>
      </c>
      <c r="D94" s="61" t="s">
        <v>233</v>
      </c>
    </row>
    <row r="95" spans="1:4">
      <c r="A95" s="59" t="s">
        <v>156</v>
      </c>
      <c r="B95" s="60" t="s">
        <v>45</v>
      </c>
      <c r="C95" s="19">
        <v>493</v>
      </c>
      <c r="D95" s="61" t="s">
        <v>232</v>
      </c>
    </row>
    <row r="96" spans="1:4">
      <c r="A96" s="59" t="s">
        <v>157</v>
      </c>
      <c r="B96" s="60" t="s">
        <v>46</v>
      </c>
      <c r="C96" s="19">
        <v>25</v>
      </c>
      <c r="D96" s="61" t="s">
        <v>252</v>
      </c>
    </row>
    <row r="97" spans="1:4">
      <c r="A97" s="59" t="s">
        <v>158</v>
      </c>
      <c r="B97" s="60" t="s">
        <v>41</v>
      </c>
      <c r="C97" s="19">
        <v>4581</v>
      </c>
      <c r="D97" s="61" t="s">
        <v>266</v>
      </c>
    </row>
    <row r="98" spans="1:4">
      <c r="A98" s="59" t="s">
        <v>62</v>
      </c>
      <c r="B98" s="60" t="s">
        <v>63</v>
      </c>
      <c r="C98" s="19">
        <v>2149</v>
      </c>
      <c r="D98" s="61" t="s">
        <v>231</v>
      </c>
    </row>
    <row r="99" spans="1:4">
      <c r="A99" s="59" t="s">
        <v>187</v>
      </c>
      <c r="B99" s="60" t="s">
        <v>190</v>
      </c>
      <c r="C99" s="19">
        <v>2208</v>
      </c>
      <c r="D99" s="61"/>
    </row>
    <row r="100" spans="1:4">
      <c r="A100" s="59" t="s">
        <v>159</v>
      </c>
      <c r="B100" s="60" t="s">
        <v>47</v>
      </c>
      <c r="C100" s="19">
        <v>1879</v>
      </c>
      <c r="D100" s="61"/>
    </row>
    <row r="101" spans="1:4">
      <c r="A101" s="59" t="s">
        <v>160</v>
      </c>
      <c r="B101" s="60" t="s">
        <v>42</v>
      </c>
      <c r="C101" s="19">
        <v>38</v>
      </c>
      <c r="D101" s="61" t="s">
        <v>231</v>
      </c>
    </row>
    <row r="102" spans="1:4">
      <c r="A102" s="59" t="s">
        <v>161</v>
      </c>
      <c r="B102" s="60" t="s">
        <v>223</v>
      </c>
      <c r="C102" s="19">
        <v>1824</v>
      </c>
      <c r="D102" s="61"/>
    </row>
    <row r="103" spans="1:4">
      <c r="A103" s="59" t="s">
        <v>183</v>
      </c>
      <c r="B103" s="60" t="s">
        <v>189</v>
      </c>
      <c r="C103" s="19">
        <v>531</v>
      </c>
      <c r="D103" s="61" t="s">
        <v>222</v>
      </c>
    </row>
    <row r="104" spans="1:4">
      <c r="A104" s="59" t="s">
        <v>186</v>
      </c>
      <c r="B104" s="60" t="s">
        <v>189</v>
      </c>
      <c r="C104" s="19">
        <v>531</v>
      </c>
      <c r="D104" s="61" t="s">
        <v>228</v>
      </c>
    </row>
    <row r="105" spans="1:4">
      <c r="A105" s="59" t="s">
        <v>162</v>
      </c>
      <c r="B105" s="60" t="s">
        <v>43</v>
      </c>
      <c r="C105" s="19">
        <v>493</v>
      </c>
      <c r="D105" s="61" t="s">
        <v>235</v>
      </c>
    </row>
    <row r="106" spans="1:4">
      <c r="A106" s="59" t="s">
        <v>163</v>
      </c>
      <c r="B106" s="60" t="s">
        <v>43</v>
      </c>
      <c r="C106" s="19">
        <v>493</v>
      </c>
      <c r="D106" s="61" t="s">
        <v>234</v>
      </c>
    </row>
    <row r="107" spans="1:4">
      <c r="A107" s="63" t="s">
        <v>73</v>
      </c>
      <c r="B107" s="64" t="s">
        <v>48</v>
      </c>
      <c r="C107" s="24">
        <v>2541</v>
      </c>
      <c r="D107" s="65"/>
    </row>
  </sheetData>
  <sheetProtection algorithmName="SHA-512" hashValue="LHeb8gHdlvwRuNkEJvTwO5jqlUNyOQmcSjiDYDQvUN18yPKvZjlEsJZRC44X9XD5ukULGt5AJYPx5ZWw85v/sQ==" saltValue="G/hcFgS+yqJhSoGhLwvlQg==" spinCount="100000" sheet="1" objects="1" scenarios="1"/>
  <sortState xmlns:xlrd2="http://schemas.microsoft.com/office/spreadsheetml/2017/richdata2" ref="A70:D107">
    <sortCondition ref="A107"/>
  </sortState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1200" verticalDpi="1200" r:id="rId1"/>
  <ignoredErrors>
    <ignoredError sqref="A10:A107 A4:A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E1AF3-6D21-4B41-AAC5-F4E9C6C71724}">
  <dimension ref="A1:S56"/>
  <sheetViews>
    <sheetView showGridLines="0" tabSelected="1" zoomScale="50" zoomScaleNormal="50" zoomScalePageLayoutView="130" workbookViewId="0">
      <selection sqref="A1:B2"/>
    </sheetView>
  </sheetViews>
  <sheetFormatPr defaultColWidth="9" defaultRowHeight="13.5"/>
  <cols>
    <col min="1" max="1" width="3.875" style="2" customWidth="1"/>
    <col min="2" max="2" width="6.375" style="2" customWidth="1"/>
    <col min="3" max="3" width="25.5" style="2" customWidth="1"/>
    <col min="4" max="4" width="6" style="2" bestFit="1" customWidth="1"/>
    <col min="5" max="5" width="6.375" style="2" customWidth="1"/>
    <col min="6" max="6" width="9" style="2" bestFit="1" customWidth="1"/>
    <col min="7" max="7" width="17.25" style="2" customWidth="1"/>
    <col min="8" max="8" width="2.5" style="2" customWidth="1"/>
    <col min="9" max="9" width="3.125" style="2" customWidth="1"/>
    <col min="10" max="10" width="3.875" style="2" customWidth="1"/>
    <col min="11" max="11" width="6.375" style="2" customWidth="1"/>
    <col min="12" max="13" width="10.75" style="2" customWidth="1"/>
    <col min="14" max="14" width="6" style="2" bestFit="1" customWidth="1"/>
    <col min="15" max="15" width="6.375" style="2" customWidth="1"/>
    <col min="16" max="16" width="9" style="2" bestFit="1" customWidth="1"/>
    <col min="17" max="17" width="4.875" style="2" customWidth="1"/>
    <col min="18" max="18" width="17.125" style="2" customWidth="1"/>
    <col min="19" max="16384" width="9" style="2"/>
  </cols>
  <sheetData>
    <row r="1" spans="1:19" ht="20.100000000000001" customHeight="1">
      <c r="A1" s="72" t="str">
        <f>ベース!A1</f>
        <v>令和９年度用</v>
      </c>
      <c r="B1" s="72"/>
      <c r="C1" s="73" t="str">
        <f>ベース!B1</f>
        <v>　表簿・用紙申込書</v>
      </c>
      <c r="D1" s="73"/>
      <c r="E1" s="73"/>
      <c r="F1" s="73"/>
      <c r="G1" s="73"/>
      <c r="H1" s="44"/>
      <c r="I1" s="4"/>
      <c r="J1" s="94" t="s">
        <v>213</v>
      </c>
      <c r="K1" s="95"/>
      <c r="L1" s="77"/>
      <c r="M1" s="78"/>
      <c r="N1" s="93"/>
      <c r="O1" s="93"/>
      <c r="P1" s="93"/>
      <c r="Q1" s="88" t="str">
        <f>ベース!D1</f>
        <v>令和８年　 月　　日</v>
      </c>
      <c r="R1" s="89"/>
      <c r="S1" s="6"/>
    </row>
    <row r="2" spans="1:19" ht="24">
      <c r="A2" s="72"/>
      <c r="B2" s="72"/>
      <c r="C2" s="73"/>
      <c r="D2" s="73"/>
      <c r="E2" s="73"/>
      <c r="F2" s="73"/>
      <c r="G2" s="73"/>
      <c r="H2" s="44"/>
      <c r="I2" s="4"/>
      <c r="J2" s="7"/>
      <c r="K2" s="8"/>
      <c r="L2" s="4"/>
      <c r="M2" s="4"/>
      <c r="N2" s="9"/>
      <c r="O2" s="9"/>
      <c r="P2" s="9"/>
      <c r="Q2" s="4"/>
      <c r="R2" s="4"/>
      <c r="S2" s="4"/>
    </row>
    <row r="3" spans="1:19" ht="18.75" customHeight="1">
      <c r="A3" s="3"/>
      <c r="B3" s="3"/>
      <c r="C3" s="3"/>
      <c r="D3" s="3"/>
      <c r="E3" s="3"/>
      <c r="F3" s="3"/>
      <c r="G3" s="3"/>
      <c r="H3" s="3"/>
      <c r="I3" s="4"/>
      <c r="J3" s="96"/>
      <c r="K3" s="97"/>
      <c r="L3" s="97"/>
      <c r="M3" s="98"/>
      <c r="N3" s="66" t="s">
        <v>288</v>
      </c>
      <c r="O3" s="85"/>
      <c r="P3" s="86"/>
      <c r="Q3" s="87"/>
      <c r="R3" s="42" t="s">
        <v>170</v>
      </c>
    </row>
    <row r="4" spans="1:19" ht="7.5" customHeight="1">
      <c r="A4" s="4"/>
      <c r="B4" s="4"/>
      <c r="C4" s="74" t="s">
        <v>53</v>
      </c>
      <c r="D4" s="74"/>
      <c r="E4" s="74"/>
      <c r="F4" s="74"/>
      <c r="G4" s="74"/>
      <c r="H4" s="45"/>
      <c r="I4" s="4"/>
      <c r="J4" s="10"/>
      <c r="K4" s="10"/>
      <c r="L4" s="4"/>
      <c r="M4" s="11"/>
      <c r="N4" s="11"/>
      <c r="O4" s="6"/>
      <c r="P4" s="6"/>
      <c r="Q4" s="6"/>
      <c r="R4" s="6"/>
      <c r="S4" s="4"/>
    </row>
    <row r="5" spans="1:19" ht="18.75">
      <c r="A5" s="4"/>
      <c r="B5" s="4"/>
      <c r="C5" s="74"/>
      <c r="D5" s="74"/>
      <c r="E5" s="74"/>
      <c r="F5" s="74"/>
      <c r="G5" s="74"/>
      <c r="H5" s="45"/>
      <c r="I5" s="4"/>
      <c r="J5" s="4"/>
      <c r="K5" s="4"/>
      <c r="L5" s="5" t="s">
        <v>168</v>
      </c>
      <c r="M5" s="90"/>
      <c r="N5" s="90"/>
      <c r="O5" s="12"/>
      <c r="P5" s="91" t="s">
        <v>169</v>
      </c>
      <c r="Q5" s="92"/>
      <c r="R5" s="69"/>
      <c r="S5" s="4"/>
    </row>
    <row r="6" spans="1:19">
      <c r="A6" s="13" t="s">
        <v>295</v>
      </c>
      <c r="B6" s="13"/>
      <c r="C6" s="13"/>
      <c r="D6" s="13"/>
      <c r="E6" s="13"/>
      <c r="F6" s="13"/>
      <c r="G6" s="13"/>
      <c r="H6" s="13"/>
      <c r="I6" s="4"/>
      <c r="J6" s="13"/>
      <c r="K6" s="13"/>
      <c r="L6" s="13"/>
      <c r="M6" s="13"/>
      <c r="N6" s="13"/>
      <c r="O6" s="13"/>
      <c r="P6" s="13"/>
      <c r="Q6" s="13"/>
      <c r="R6" s="13"/>
      <c r="S6" s="4"/>
    </row>
    <row r="7" spans="1:19" ht="15.75" customHeight="1">
      <c r="A7" s="32"/>
      <c r="B7" s="16" t="s">
        <v>0</v>
      </c>
      <c r="C7" s="16" t="s">
        <v>1</v>
      </c>
      <c r="D7" s="16" t="s">
        <v>67</v>
      </c>
      <c r="E7" s="16" t="s">
        <v>2</v>
      </c>
      <c r="F7" s="16" t="s">
        <v>173</v>
      </c>
      <c r="G7" s="100" t="s">
        <v>3</v>
      </c>
      <c r="H7" s="101"/>
      <c r="I7" s="6"/>
      <c r="J7" s="32"/>
      <c r="K7" s="16" t="s">
        <v>0</v>
      </c>
      <c r="L7" s="99" t="s">
        <v>1</v>
      </c>
      <c r="M7" s="99"/>
      <c r="N7" s="16" t="s">
        <v>67</v>
      </c>
      <c r="O7" s="16" t="s">
        <v>2</v>
      </c>
      <c r="P7" s="16" t="s">
        <v>173</v>
      </c>
      <c r="Q7" s="99" t="s">
        <v>3</v>
      </c>
      <c r="R7" s="99"/>
      <c r="S7" s="4"/>
    </row>
    <row r="8" spans="1:19">
      <c r="A8" s="75" t="s">
        <v>124</v>
      </c>
      <c r="B8" s="17" t="s">
        <v>102</v>
      </c>
      <c r="C8" s="18" t="str">
        <f>IF(B8="","",VLOOKUP($B8,ベース!A:D,2,FALSE))</f>
        <v>学校沿革誌</v>
      </c>
      <c r="D8" s="19">
        <f>IF(B8="","",VLOOKUP($B8,ベース!A:D,3,FALSE))</f>
        <v>5949</v>
      </c>
      <c r="E8" s="20"/>
      <c r="F8" s="21">
        <f>IF(B8="","",D8*E8)</f>
        <v>0</v>
      </c>
      <c r="G8" s="70" t="str">
        <f>IF(B8="","",VLOOKUP($B8,ベース!A:D,4,FALSE))</f>
        <v>100枚綴【右4穴】表紙・用紙セット</v>
      </c>
      <c r="H8" s="71"/>
      <c r="I8" s="6"/>
      <c r="J8" s="75" t="s">
        <v>125</v>
      </c>
      <c r="K8" s="17" t="s">
        <v>87</v>
      </c>
      <c r="L8" s="81" t="str">
        <f>IF(K8="","",VLOOKUP($K8,ベース!A:D,2,FALSE))</f>
        <v>職員出勤簿用紙</v>
      </c>
      <c r="M8" s="81"/>
      <c r="N8" s="19">
        <f>IF(K8="","",VLOOKUP($K8,ベース!A:D,3,FALSE))</f>
        <v>138</v>
      </c>
      <c r="O8" s="20"/>
      <c r="P8" s="21">
        <f t="shared" ref="P8:P45" si="0">IF(K8="","",N8*O8)</f>
        <v>0</v>
      </c>
      <c r="Q8" s="81" t="str">
        <f>IF(K8="","",VLOOKUP($K8,ベース!A:D,4,FALSE))</f>
        <v>【B4横】【左4穴】</v>
      </c>
      <c r="R8" s="81"/>
      <c r="S8" s="4"/>
    </row>
    <row r="9" spans="1:19">
      <c r="A9" s="75"/>
      <c r="B9" s="17" t="s">
        <v>5</v>
      </c>
      <c r="C9" s="18" t="str">
        <f>IF(B9="","",VLOOKUP($B9,ベース!A:D,2,FALSE))</f>
        <v>学校沿革誌表紙</v>
      </c>
      <c r="D9" s="19">
        <f>IF(B9="","",VLOOKUP($B9,ベース!A:D,3,FALSE))</f>
        <v>2149</v>
      </c>
      <c r="E9" s="20"/>
      <c r="F9" s="21">
        <f t="shared" ref="F9:F38" si="1">IF(B9="","",D9*E9)</f>
        <v>0</v>
      </c>
      <c r="G9" s="70" t="str">
        <f>IF(B9="","",VLOOKUP($B9,ベース!A:D,4,FALSE))</f>
        <v>【右4穴】</v>
      </c>
      <c r="H9" s="71"/>
      <c r="I9" s="6"/>
      <c r="J9" s="75"/>
      <c r="K9" s="17" t="s">
        <v>88</v>
      </c>
      <c r="L9" s="81" t="str">
        <f>IF(K9="","",VLOOKUP($K9,ベース!A:D,2,FALSE))</f>
        <v>同表紙（ボール）</v>
      </c>
      <c r="M9" s="81"/>
      <c r="N9" s="19">
        <f>IF(K9="","",VLOOKUP($K9,ベース!A:D,3,FALSE))</f>
        <v>821</v>
      </c>
      <c r="O9" s="20"/>
      <c r="P9" s="21">
        <f t="shared" si="0"/>
        <v>0</v>
      </c>
      <c r="Q9" s="81" t="str">
        <f>IF(K9="","",VLOOKUP($K9,ベース!A:D,4,FALSE))</f>
        <v>【B4横】【左4穴】</v>
      </c>
      <c r="R9" s="81"/>
      <c r="S9" s="4"/>
    </row>
    <row r="10" spans="1:19">
      <c r="A10" s="75"/>
      <c r="B10" s="17" t="s">
        <v>103</v>
      </c>
      <c r="C10" s="18" t="str">
        <f>IF(B10="","",VLOOKUP($B10,ベース!A:D,2,FALSE))</f>
        <v>学校沿革誌用紙</v>
      </c>
      <c r="D10" s="19">
        <f>IF(B10="","",VLOOKUP($B10,ベース!A:D,3,FALSE))</f>
        <v>38</v>
      </c>
      <c r="E10" s="20"/>
      <c r="F10" s="21">
        <f t="shared" si="1"/>
        <v>0</v>
      </c>
      <c r="G10" s="70" t="str">
        <f>IF(B10="","",VLOOKUP($B10,ベース!A:D,4,FALSE))</f>
        <v>用紙はマニラ仙貨【右4穴】</v>
      </c>
      <c r="H10" s="71"/>
      <c r="I10" s="6"/>
      <c r="J10" s="75"/>
      <c r="K10" s="17" t="s">
        <v>89</v>
      </c>
      <c r="L10" s="81" t="str">
        <f>IF(K10="","",VLOOKUP($K10,ベース!A:D,2,FALSE))</f>
        <v>同表紙（総クロス）</v>
      </c>
      <c r="M10" s="81"/>
      <c r="N10" s="19">
        <f>IF(K10="","",VLOOKUP($K10,ベース!A:D,3,FALSE))</f>
        <v>1802</v>
      </c>
      <c r="O10" s="20"/>
      <c r="P10" s="21">
        <f t="shared" si="0"/>
        <v>0</v>
      </c>
      <c r="Q10" s="81" t="str">
        <f>IF(K10="","",VLOOKUP($K10,ベース!A:D,4,FALSE))</f>
        <v>【B4横】【左4穴】</v>
      </c>
      <c r="R10" s="81"/>
      <c r="S10" s="4"/>
    </row>
    <row r="11" spans="1:19">
      <c r="A11" s="75"/>
      <c r="B11" s="17" t="s">
        <v>104</v>
      </c>
      <c r="C11" s="18" t="str">
        <f>IF(B11="","",VLOOKUP($B11,ベース!A:D,2,FALSE))</f>
        <v>園日誌（甲）</v>
      </c>
      <c r="D11" s="19">
        <f>IF(B11="","",VLOOKUP($B11,ベース!A:D,3,FALSE))</f>
        <v>2873</v>
      </c>
      <c r="E11" s="20"/>
      <c r="F11" s="21">
        <f t="shared" si="1"/>
        <v>0</v>
      </c>
      <c r="G11" s="70" t="str">
        <f>IF(B11="","",VLOOKUP($B11,ベース!A:D,4,FALSE))</f>
        <v>1日分1ページ</v>
      </c>
      <c r="H11" s="71"/>
      <c r="I11" s="6"/>
      <c r="J11" s="75"/>
      <c r="K11" s="17" t="s">
        <v>90</v>
      </c>
      <c r="L11" s="81" t="str">
        <f>IF(K11="","",VLOOKUP($K11,ベース!A:D,2,FALSE))</f>
        <v>職員健康診断票</v>
      </c>
      <c r="M11" s="81"/>
      <c r="N11" s="19">
        <f>IF(K11="","",VLOOKUP($K11,ベース!A:D,3,FALSE))</f>
        <v>76</v>
      </c>
      <c r="O11" s="20"/>
      <c r="P11" s="21">
        <f t="shared" si="0"/>
        <v>0</v>
      </c>
      <c r="Q11" s="81" t="str">
        <f>IF(K11="","",VLOOKUP($K11,ベース!A:D,4,FALSE))</f>
        <v>【上2穴】</v>
      </c>
      <c r="R11" s="81"/>
      <c r="S11" s="4"/>
    </row>
    <row r="12" spans="1:19">
      <c r="A12" s="75"/>
      <c r="B12" s="17" t="s">
        <v>105</v>
      </c>
      <c r="C12" s="18" t="str">
        <f>IF(B12="","",VLOOKUP($B12,ベース!A:D,2,FALSE))</f>
        <v>園日誌（乙）</v>
      </c>
      <c r="D12" s="19">
        <f>IF(B12="","",VLOOKUP($B12,ベース!A:D,3,FALSE))</f>
        <v>2653</v>
      </c>
      <c r="E12" s="20"/>
      <c r="F12" s="21">
        <f t="shared" si="1"/>
        <v>0</v>
      </c>
      <c r="G12" s="70" t="str">
        <f>IF(B12="","",VLOOKUP($B12,ベース!A:D,4,FALSE))</f>
        <v>1日分半ページ</v>
      </c>
      <c r="H12" s="71"/>
      <c r="I12" s="6"/>
      <c r="J12" s="75"/>
      <c r="K12" s="17" t="s">
        <v>91</v>
      </c>
      <c r="L12" s="81" t="str">
        <f>IF(K12="","",VLOOKUP($K12,ベース!A:D,2,FALSE))</f>
        <v>同表紙</v>
      </c>
      <c r="M12" s="81"/>
      <c r="N12" s="19">
        <f>IF(K12="","",VLOOKUP($K12,ベース!A:D,3,FALSE))</f>
        <v>531</v>
      </c>
      <c r="O12" s="20"/>
      <c r="P12" s="21">
        <f t="shared" si="0"/>
        <v>0</v>
      </c>
      <c r="Q12" s="81" t="str">
        <f>IF(K12="","",VLOOKUP($K12,ベース!A:D,4,FALSE))</f>
        <v>【上2穴】</v>
      </c>
      <c r="R12" s="81"/>
      <c r="S12" s="4"/>
    </row>
    <row r="13" spans="1:19">
      <c r="A13" s="75"/>
      <c r="B13" s="17" t="s">
        <v>106</v>
      </c>
      <c r="C13" s="18" t="str">
        <f>IF(B13="","",VLOOKUP($B13,ベース!A:D,2,FALSE))</f>
        <v>当　　直　　日　　誌</v>
      </c>
      <c r="D13" s="19">
        <f>IF(B13="","",VLOOKUP($B13,ベース!A:D,3,FALSE))</f>
        <v>2873</v>
      </c>
      <c r="E13" s="20"/>
      <c r="F13" s="21">
        <f t="shared" si="1"/>
        <v>0</v>
      </c>
      <c r="G13" s="70">
        <f>IF(B13="","",VLOOKUP($B13,ベース!A:D,4,FALSE))</f>
        <v>0</v>
      </c>
      <c r="H13" s="71"/>
      <c r="I13" s="6"/>
      <c r="J13" s="75"/>
      <c r="K13" s="17" t="s">
        <v>92</v>
      </c>
      <c r="L13" s="81" t="str">
        <f>IF(K13="","",VLOOKUP($K13,ベース!A:D,2,FALSE))</f>
        <v>週休日の振替え簿用紙</v>
      </c>
      <c r="M13" s="81"/>
      <c r="N13" s="19">
        <f>IF(K13="","",VLOOKUP($K13,ベース!A:D,3,FALSE))</f>
        <v>49</v>
      </c>
      <c r="O13" s="20"/>
      <c r="P13" s="21">
        <f t="shared" si="0"/>
        <v>0</v>
      </c>
      <c r="Q13" s="81" t="str">
        <f>IF(K13="","",VLOOKUP($K13,ベース!A:D,4,FALSE))</f>
        <v>【A4横】【上4穴】</v>
      </c>
      <c r="R13" s="81"/>
      <c r="S13" s="4"/>
    </row>
    <row r="14" spans="1:19">
      <c r="A14" s="75"/>
      <c r="B14" s="17" t="s">
        <v>107</v>
      </c>
      <c r="C14" s="18" t="str">
        <f>IF(B14="","",VLOOKUP($B14,ベース!A:D,2,FALSE))</f>
        <v>防　　火　　日　　誌</v>
      </c>
      <c r="D14" s="19">
        <f>IF(B14="","",VLOOKUP($B14,ベース!A:D,3,FALSE))</f>
        <v>2873</v>
      </c>
      <c r="E14" s="20"/>
      <c r="F14" s="21">
        <f t="shared" si="1"/>
        <v>0</v>
      </c>
      <c r="G14" s="70">
        <f>IF(B14="","",VLOOKUP($B14,ベース!A:D,4,FALSE))</f>
        <v>0</v>
      </c>
      <c r="H14" s="71"/>
      <c r="I14" s="6"/>
      <c r="J14" s="75"/>
      <c r="K14" s="17" t="s">
        <v>93</v>
      </c>
      <c r="L14" s="81" t="str">
        <f>IF(K14="","",VLOOKUP($K14,ベース!A:D,2,FALSE))</f>
        <v>同表紙</v>
      </c>
      <c r="M14" s="81"/>
      <c r="N14" s="19">
        <f>IF(K14="","",VLOOKUP($K14,ベース!A:D,3,FALSE))</f>
        <v>531</v>
      </c>
      <c r="O14" s="20"/>
      <c r="P14" s="21">
        <f t="shared" si="0"/>
        <v>0</v>
      </c>
      <c r="Q14" s="81" t="str">
        <f>IF(K14="","",VLOOKUP($K14,ベース!A:D,4,FALSE))</f>
        <v>【A4横】【上4穴】</v>
      </c>
      <c r="R14" s="81"/>
      <c r="S14" s="4"/>
    </row>
    <row r="15" spans="1:19">
      <c r="A15" s="75"/>
      <c r="B15" s="17" t="s">
        <v>108</v>
      </c>
      <c r="C15" s="18" t="str">
        <f>IF(B15="","",VLOOKUP($B15,ベース!A:D,2,FALSE))</f>
        <v>看　　護　　日　　誌</v>
      </c>
      <c r="D15" s="19">
        <f>IF(B15="","",VLOOKUP($B15,ベース!A:D,3,FALSE))</f>
        <v>2674</v>
      </c>
      <c r="E15" s="20"/>
      <c r="F15" s="21">
        <f t="shared" si="1"/>
        <v>0</v>
      </c>
      <c r="G15" s="70">
        <f>IF(B15="","",VLOOKUP($B15,ベース!A:D,4,FALSE))</f>
        <v>0</v>
      </c>
      <c r="H15" s="71"/>
      <c r="I15" s="6"/>
      <c r="J15" s="75"/>
      <c r="K15" s="17" t="s">
        <v>76</v>
      </c>
      <c r="L15" s="81" t="str">
        <f>IF(K15="","",VLOOKUP($K15,ベース!A:D,2,FALSE))</f>
        <v>休暇カード</v>
      </c>
      <c r="M15" s="81"/>
      <c r="N15" s="19">
        <f>IF(K15="","",VLOOKUP($K15,ベース!A:D,3,FALSE))</f>
        <v>49</v>
      </c>
      <c r="O15" s="20"/>
      <c r="P15" s="21">
        <f t="shared" si="0"/>
        <v>0</v>
      </c>
      <c r="Q15" s="81" t="str">
        <f>IF(K15="","",VLOOKUP($K15,ベース!A:D,4,FALSE))</f>
        <v>暦年【上2穴】</v>
      </c>
      <c r="R15" s="81"/>
      <c r="S15" s="4"/>
    </row>
    <row r="16" spans="1:19">
      <c r="A16" s="75"/>
      <c r="B16" s="17" t="s">
        <v>109</v>
      </c>
      <c r="C16" s="18" t="str">
        <f>IF(B16="","",VLOOKUP($B16,ベース!A:D,2,FALSE))</f>
        <v>保健日誌（小・中等）</v>
      </c>
      <c r="D16" s="19">
        <f>IF(B16="","",VLOOKUP($B16,ベース!A:D,3,FALSE))</f>
        <v>2873</v>
      </c>
      <c r="E16" s="20"/>
      <c r="F16" s="21">
        <f t="shared" si="1"/>
        <v>0</v>
      </c>
      <c r="G16" s="70" t="str">
        <f>IF(B16="","",VLOOKUP($B16,ベース!A:D,4,FALSE))</f>
        <v>出欠記録６学年</v>
      </c>
      <c r="H16" s="71"/>
      <c r="I16" s="6"/>
      <c r="J16" s="75"/>
      <c r="K16" s="17" t="s">
        <v>77</v>
      </c>
      <c r="L16" s="81" t="str">
        <f>IF(K16="","",VLOOKUP($K16,ベース!A:D,2,FALSE))</f>
        <v>同表紙</v>
      </c>
      <c r="M16" s="81"/>
      <c r="N16" s="19">
        <f>IF(K16="","",VLOOKUP($K16,ベース!A:D,3,FALSE))</f>
        <v>531</v>
      </c>
      <c r="O16" s="20"/>
      <c r="P16" s="21">
        <f t="shared" si="0"/>
        <v>0</v>
      </c>
      <c r="Q16" s="81" t="str">
        <f>IF(K16="","",VLOOKUP($K16,ベース!A:D,4,FALSE))</f>
        <v>暦年【上2穴】</v>
      </c>
      <c r="R16" s="81"/>
      <c r="S16" s="4"/>
    </row>
    <row r="17" spans="1:19">
      <c r="A17" s="75"/>
      <c r="B17" s="17" t="s">
        <v>110</v>
      </c>
      <c r="C17" s="18" t="str">
        <f>IF(B17="","",VLOOKUP($B17,ベース!A:D,2,FALSE))</f>
        <v>プール管理日誌（旧）</v>
      </c>
      <c r="D17" s="19">
        <f>IF(B17="","",VLOOKUP($B17,ベース!A:D,3,FALSE))</f>
        <v>1431</v>
      </c>
      <c r="E17" s="20"/>
      <c r="F17" s="21">
        <f t="shared" si="1"/>
        <v>0</v>
      </c>
      <c r="G17" s="70">
        <f>IF(B17="","",VLOOKUP($B17,ベース!A:D,4,FALSE))</f>
        <v>0</v>
      </c>
      <c r="H17" s="71"/>
      <c r="I17" s="6"/>
      <c r="J17" s="75"/>
      <c r="K17" s="17" t="s">
        <v>94</v>
      </c>
      <c r="L17" s="81" t="str">
        <f>IF(K17="","",VLOOKUP($K17,ベース!A:D,2,FALSE))</f>
        <v>研修承認願用紙</v>
      </c>
      <c r="M17" s="81"/>
      <c r="N17" s="19">
        <f>IF(K17="","",VLOOKUP($K17,ベース!A:D,3,FALSE))</f>
        <v>49</v>
      </c>
      <c r="O17" s="20"/>
      <c r="P17" s="21">
        <f t="shared" si="0"/>
        <v>0</v>
      </c>
      <c r="Q17" s="81" t="str">
        <f>IF(K17="","",VLOOKUP($K17,ベース!A:D,4,FALSE))</f>
        <v>【上2穴】</v>
      </c>
      <c r="R17" s="81"/>
      <c r="S17" s="4"/>
    </row>
    <row r="18" spans="1:19">
      <c r="A18" s="75"/>
      <c r="B18" s="17" t="s">
        <v>290</v>
      </c>
      <c r="C18" s="18" t="str">
        <f>IF(B18="","",VLOOKUP($B18,ベース!A:D,2,FALSE))</f>
        <v>プール管理日誌（改訂版）</v>
      </c>
      <c r="D18" s="19">
        <f>IF(B18="","",VLOOKUP($B18,ベース!A:D,3,FALSE))</f>
        <v>2431</v>
      </c>
      <c r="E18" s="20"/>
      <c r="F18" s="21">
        <f t="shared" si="1"/>
        <v>0</v>
      </c>
      <c r="G18" s="70">
        <f>IF(B18="","",VLOOKUP($B18,ベース!A:D,4,FALSE))</f>
        <v>0</v>
      </c>
      <c r="H18" s="71"/>
      <c r="I18" s="6"/>
      <c r="J18" s="75"/>
      <c r="K18" s="17" t="s">
        <v>95</v>
      </c>
      <c r="L18" s="81" t="str">
        <f>IF(K18="","",VLOOKUP($K18,ベース!A:D,2,FALSE))</f>
        <v>同表紙</v>
      </c>
      <c r="M18" s="81"/>
      <c r="N18" s="19">
        <f>IF(K18="","",VLOOKUP($K18,ベース!A:D,3,FALSE))</f>
        <v>531</v>
      </c>
      <c r="O18" s="20"/>
      <c r="P18" s="21">
        <f t="shared" si="0"/>
        <v>0</v>
      </c>
      <c r="Q18" s="81" t="str">
        <f>IF(K18="","",VLOOKUP($K18,ベース!A:D,4,FALSE))</f>
        <v>【上2穴】</v>
      </c>
      <c r="R18" s="81"/>
      <c r="S18" s="4"/>
    </row>
    <row r="19" spans="1:19">
      <c r="A19" s="75"/>
      <c r="B19" s="17" t="s">
        <v>111</v>
      </c>
      <c r="C19" s="18" t="str">
        <f>IF(B19="","",VLOOKUP($B19,ベース!A:D,2,FALSE))</f>
        <v>給　　食　　日　　誌</v>
      </c>
      <c r="D19" s="19">
        <f>IF(B19="","",VLOOKUP($B19,ベース!A:D,3,FALSE))</f>
        <v>2873</v>
      </c>
      <c r="E19" s="20"/>
      <c r="F19" s="21">
        <f t="shared" si="1"/>
        <v>0</v>
      </c>
      <c r="G19" s="70">
        <f>IF(B19="","",VLOOKUP($B19,ベース!A:D,4,FALSE))</f>
        <v>0</v>
      </c>
      <c r="H19" s="71"/>
      <c r="I19" s="6"/>
      <c r="J19" s="75"/>
      <c r="K19" s="17" t="s">
        <v>96</v>
      </c>
      <c r="L19" s="81" t="str">
        <f>IF(K19="","",VLOOKUP($K19,ベース!A:D,2,FALSE))</f>
        <v>研修承認整理簿用紙</v>
      </c>
      <c r="M19" s="81"/>
      <c r="N19" s="19">
        <f>IF(K19="","",VLOOKUP($K19,ベース!A:D,3,FALSE))</f>
        <v>49</v>
      </c>
      <c r="O19" s="20"/>
      <c r="P19" s="21">
        <f t="shared" si="0"/>
        <v>0</v>
      </c>
      <c r="Q19" s="81" t="str">
        <f>IF(K19="","",VLOOKUP($K19,ベース!A:D,4,FALSE))</f>
        <v>【左4穴】</v>
      </c>
      <c r="R19" s="81"/>
      <c r="S19" s="4"/>
    </row>
    <row r="20" spans="1:19">
      <c r="A20" s="75"/>
      <c r="B20" s="17" t="s">
        <v>74</v>
      </c>
      <c r="C20" s="18" t="str">
        <f>IF(B20="","",VLOOKUP($B20,ベース!A:D,2,FALSE))</f>
        <v>文書収受処理簿</v>
      </c>
      <c r="D20" s="19">
        <f>IF(B20="","",VLOOKUP($B20,ベース!A:D,3,FALSE))</f>
        <v>2653</v>
      </c>
      <c r="E20" s="20"/>
      <c r="F20" s="21">
        <f t="shared" si="1"/>
        <v>0</v>
      </c>
      <c r="G20" s="70" t="str">
        <f>IF(B20="","",VLOOKUP($B20,ベース!A:D,4,FALSE))</f>
        <v>暦年</v>
      </c>
      <c r="H20" s="71"/>
      <c r="I20" s="6"/>
      <c r="J20" s="75"/>
      <c r="K20" s="17" t="s">
        <v>97</v>
      </c>
      <c r="L20" s="81" t="str">
        <f>IF(K20="","",VLOOKUP($K20,ベース!A:D,2,FALSE))</f>
        <v>同表紙</v>
      </c>
      <c r="M20" s="81"/>
      <c r="N20" s="19">
        <f>IF(K20="","",VLOOKUP($K20,ベース!A:D,3,FALSE))</f>
        <v>531</v>
      </c>
      <c r="O20" s="20"/>
      <c r="P20" s="21">
        <f t="shared" si="0"/>
        <v>0</v>
      </c>
      <c r="Q20" s="81" t="str">
        <f>IF(K20="","",VLOOKUP($K20,ベース!A:D,4,FALSE))</f>
        <v>【左4穴】</v>
      </c>
      <c r="R20" s="81"/>
      <c r="S20" s="4"/>
    </row>
    <row r="21" spans="1:19">
      <c r="A21" s="75"/>
      <c r="B21" s="17" t="s">
        <v>75</v>
      </c>
      <c r="C21" s="18" t="str">
        <f>IF(B21="","",VLOOKUP($B21,ベース!A:D,2,FALSE))</f>
        <v>文書番号簿</v>
      </c>
      <c r="D21" s="19">
        <f>IF(B21="","",VLOOKUP($B21,ベース!A:D,3,FALSE))</f>
        <v>2653</v>
      </c>
      <c r="E21" s="20"/>
      <c r="F21" s="21">
        <f t="shared" si="1"/>
        <v>0</v>
      </c>
      <c r="G21" s="70" t="str">
        <f>IF(B21="","",VLOOKUP($B21,ベース!A:D,4,FALSE))</f>
        <v>暦年</v>
      </c>
      <c r="H21" s="71"/>
      <c r="I21" s="6"/>
      <c r="J21" s="75"/>
      <c r="K21" s="17" t="s">
        <v>98</v>
      </c>
      <c r="L21" s="81" t="str">
        <f>IF(K21="","",VLOOKUP($K21,ベース!A:D,2,FALSE))</f>
        <v>自家用車による公務出張申請書用紙</v>
      </c>
      <c r="M21" s="81"/>
      <c r="N21" s="19">
        <f>IF(K21="","",VLOOKUP($K21,ベース!A:D,3,FALSE))</f>
        <v>49</v>
      </c>
      <c r="O21" s="20"/>
      <c r="P21" s="21">
        <f t="shared" si="0"/>
        <v>0</v>
      </c>
      <c r="Q21" s="81" t="str">
        <f>IF(K21="","",VLOOKUP($K21,ベース!A:D,4,FALSE))</f>
        <v>【左4穴】</v>
      </c>
      <c r="R21" s="81"/>
      <c r="S21" s="4"/>
    </row>
    <row r="22" spans="1:19">
      <c r="A22" s="75"/>
      <c r="B22" s="17" t="s">
        <v>112</v>
      </c>
      <c r="C22" s="18" t="str">
        <f>IF(B22="","",VLOOKUP($B22,ベース!A:D,2,FALSE))</f>
        <v>学校医執務記録簿</v>
      </c>
      <c r="D22" s="19">
        <f>IF(B22="","",VLOOKUP($B22,ベース!A:D,3,FALSE))</f>
        <v>2541</v>
      </c>
      <c r="E22" s="20"/>
      <c r="F22" s="21">
        <f t="shared" si="1"/>
        <v>0</v>
      </c>
      <c r="G22" s="70">
        <f>IF(B22="","",VLOOKUP($B22,ベース!A:D,4,FALSE))</f>
        <v>0</v>
      </c>
      <c r="H22" s="71"/>
      <c r="I22" s="6"/>
      <c r="J22" s="75"/>
      <c r="K22" s="17" t="s">
        <v>99</v>
      </c>
      <c r="L22" s="81" t="str">
        <f>IF(K22="","",VLOOKUP($K22,ベース!A:D,2,FALSE))</f>
        <v>同表紙</v>
      </c>
      <c r="M22" s="81"/>
      <c r="N22" s="19">
        <f>IF(K22="","",VLOOKUP($K22,ベース!A:D,3,FALSE))</f>
        <v>531</v>
      </c>
      <c r="O22" s="20"/>
      <c r="P22" s="21">
        <f t="shared" si="0"/>
        <v>0</v>
      </c>
      <c r="Q22" s="81" t="str">
        <f>IF(K22="","",VLOOKUP($K22,ベース!A:D,4,FALSE))</f>
        <v>【左4穴】</v>
      </c>
      <c r="R22" s="81"/>
      <c r="S22" s="4"/>
    </row>
    <row r="23" spans="1:19">
      <c r="A23" s="75"/>
      <c r="B23" s="17" t="s">
        <v>113</v>
      </c>
      <c r="C23" s="18" t="str">
        <f>IF(B23="","",VLOOKUP($B23,ベース!A:D,2,FALSE))</f>
        <v>学校歯科医執務記録簿</v>
      </c>
      <c r="D23" s="19">
        <f>IF(B23="","",VLOOKUP($B23,ベース!A:D,3,FALSE))</f>
        <v>2541</v>
      </c>
      <c r="E23" s="20"/>
      <c r="F23" s="21">
        <f t="shared" si="1"/>
        <v>0</v>
      </c>
      <c r="G23" s="70">
        <f>IF(B23="","",VLOOKUP($B23,ベース!A:D,4,FALSE))</f>
        <v>0</v>
      </c>
      <c r="H23" s="71"/>
      <c r="I23" s="6"/>
      <c r="J23" s="75"/>
      <c r="K23" s="17" t="s">
        <v>100</v>
      </c>
      <c r="L23" s="81" t="str">
        <f>IF(K23="","",VLOOKUP($K23,ベース!A:D,2,FALSE))</f>
        <v>休日勤務に関わる勤務免除簿用紙</v>
      </c>
      <c r="M23" s="81"/>
      <c r="N23" s="19">
        <f>IF(K23="","",VLOOKUP($K23,ベース!A:D,3,FALSE))</f>
        <v>49</v>
      </c>
      <c r="O23" s="20"/>
      <c r="P23" s="21">
        <f t="shared" si="0"/>
        <v>0</v>
      </c>
      <c r="Q23" s="81" t="str">
        <f>IF(K23="","",VLOOKUP($K23,ベース!A:D,4,FALSE))</f>
        <v>【A4横】【左2穴】</v>
      </c>
      <c r="R23" s="81"/>
      <c r="S23" s="4"/>
    </row>
    <row r="24" spans="1:19">
      <c r="A24" s="75"/>
      <c r="B24" s="17" t="s">
        <v>114</v>
      </c>
      <c r="C24" s="18" t="str">
        <f>IF(B24="","",VLOOKUP($B24,ベース!A:D,2,FALSE))</f>
        <v>学校薬剤師執務記録簿</v>
      </c>
      <c r="D24" s="19">
        <f>IF(B24="","",VLOOKUP($B24,ベース!A:D,3,FALSE))</f>
        <v>2541</v>
      </c>
      <c r="E24" s="20"/>
      <c r="F24" s="21">
        <f t="shared" si="1"/>
        <v>0</v>
      </c>
      <c r="G24" s="70">
        <f>IF(B24="","",VLOOKUP($B24,ベース!A:D,4,FALSE))</f>
        <v>0</v>
      </c>
      <c r="H24" s="71"/>
      <c r="I24" s="6"/>
      <c r="J24" s="75"/>
      <c r="K24" s="17" t="s">
        <v>101</v>
      </c>
      <c r="L24" s="81" t="str">
        <f>IF(K24="","",VLOOKUP($K24,ベース!A:D,2,FALSE))</f>
        <v>同表紙</v>
      </c>
      <c r="M24" s="81"/>
      <c r="N24" s="19">
        <f>IF(K24="","",VLOOKUP($K24,ベース!A:D,3,FALSE))</f>
        <v>531</v>
      </c>
      <c r="O24" s="20"/>
      <c r="P24" s="21">
        <f t="shared" si="0"/>
        <v>0</v>
      </c>
      <c r="Q24" s="81" t="str">
        <f>IF(K24="","",VLOOKUP($K24,ベース!A:D,4,FALSE))</f>
        <v>【左2穴】</v>
      </c>
      <c r="R24" s="81"/>
      <c r="S24" s="4"/>
    </row>
    <row r="25" spans="1:19">
      <c r="A25" s="75"/>
      <c r="B25" s="17" t="s">
        <v>115</v>
      </c>
      <c r="C25" s="18" t="str">
        <f>IF(B25="","",VLOOKUP($B25,ベース!A:D,2,FALSE))</f>
        <v>当直日誌　表紙（コンピュータ出力用）</v>
      </c>
      <c r="D25" s="19">
        <f>IF(B25="","",VLOOKUP($B25,ベース!A:D,3,FALSE))</f>
        <v>531</v>
      </c>
      <c r="E25" s="20"/>
      <c r="F25" s="21">
        <f t="shared" si="1"/>
        <v>0</v>
      </c>
      <c r="G25" s="70" t="str">
        <f>IF(B25="","",VLOOKUP($B25,ベース!A:D,4,FALSE))</f>
        <v>【左2穴】</v>
      </c>
      <c r="H25" s="71"/>
      <c r="I25" s="6"/>
      <c r="J25" s="75"/>
      <c r="K25" s="17" t="s">
        <v>78</v>
      </c>
      <c r="L25" s="81" t="str">
        <f>IF(K25="","",VLOOKUP($K25,ベース!A:D,2,FALSE))</f>
        <v>療養休暇用休暇カード</v>
      </c>
      <c r="M25" s="81"/>
      <c r="N25" s="19">
        <f>IF(K25="","",VLOOKUP($K25,ベース!A:D,3,FALSE))</f>
        <v>49</v>
      </c>
      <c r="O25" s="20"/>
      <c r="P25" s="21">
        <f t="shared" si="0"/>
        <v>0</v>
      </c>
      <c r="Q25" s="81" t="str">
        <f>IF(K25="","",VLOOKUP($K25,ベース!A:D,4,FALSE))</f>
        <v>暦年【上2穴】</v>
      </c>
      <c r="R25" s="81"/>
      <c r="S25" s="4"/>
    </row>
    <row r="26" spans="1:19">
      <c r="A26" s="75"/>
      <c r="B26" s="17" t="s">
        <v>116</v>
      </c>
      <c r="C26" s="18" t="str">
        <f>IF(B26="","",VLOOKUP($B26,ベース!A:D,2,FALSE))</f>
        <v>防火日誌　表紙（コンピュータ出力用）</v>
      </c>
      <c r="D26" s="19">
        <f>IF(B26="","",VLOOKUP($B26,ベース!A:D,3,FALSE))</f>
        <v>531</v>
      </c>
      <c r="E26" s="20"/>
      <c r="F26" s="21">
        <f t="shared" si="1"/>
        <v>0</v>
      </c>
      <c r="G26" s="70" t="str">
        <f>IF(B26="","",VLOOKUP($B26,ベース!A:D,4,FALSE))</f>
        <v>【左2穴】</v>
      </c>
      <c r="H26" s="71"/>
      <c r="I26" s="6"/>
      <c r="J26" s="75"/>
      <c r="K26" s="17" t="s">
        <v>79</v>
      </c>
      <c r="L26" s="81" t="str">
        <f>IF(K26="","",VLOOKUP($K26,ベース!A:D,2,FALSE))</f>
        <v>同表紙</v>
      </c>
      <c r="M26" s="81"/>
      <c r="N26" s="19">
        <f>IF(K26="","",VLOOKUP($K26,ベース!A:D,3,FALSE))</f>
        <v>531</v>
      </c>
      <c r="O26" s="20"/>
      <c r="P26" s="21">
        <f t="shared" si="0"/>
        <v>0</v>
      </c>
      <c r="Q26" s="81" t="str">
        <f>IF(K26="","",VLOOKUP($K26,ベース!A:D,4,FALSE))</f>
        <v>暦年【上2穴】</v>
      </c>
      <c r="R26" s="81"/>
      <c r="S26" s="4"/>
    </row>
    <row r="27" spans="1:19">
      <c r="A27" s="75"/>
      <c r="B27" s="17" t="s">
        <v>117</v>
      </c>
      <c r="C27" s="18" t="str">
        <f>IF(B27="","",VLOOKUP($B27,ベース!A:D,2,FALSE))</f>
        <v>看護日誌　表紙（コンピュータ出力用）</v>
      </c>
      <c r="D27" s="19">
        <f>IF(B27="","",VLOOKUP($B27,ベース!A:D,3,FALSE))</f>
        <v>531</v>
      </c>
      <c r="E27" s="20"/>
      <c r="F27" s="21">
        <f t="shared" si="1"/>
        <v>0</v>
      </c>
      <c r="G27" s="70" t="str">
        <f>IF(B27="","",VLOOKUP($B27,ベース!A:D,4,FALSE))</f>
        <v>【左2穴】</v>
      </c>
      <c r="H27" s="71"/>
      <c r="I27" s="6"/>
      <c r="J27" s="75"/>
      <c r="K27" s="17"/>
      <c r="L27" s="81" t="str">
        <f>IF(K27="","",VLOOKUP($K27,ベース!A:D,2,FALSE))</f>
        <v/>
      </c>
      <c r="M27" s="81"/>
      <c r="N27" s="19" t="str">
        <f>IF(K27="","",VLOOKUP($K27,ベース!A:D,3,FALSE))</f>
        <v/>
      </c>
      <c r="O27" s="20"/>
      <c r="P27" s="21" t="str">
        <f t="shared" si="0"/>
        <v/>
      </c>
      <c r="Q27" s="81" t="str">
        <f>IF(K27="","",VLOOKUP($K27,ベース!A:D,4,FALSE))</f>
        <v/>
      </c>
      <c r="R27" s="81"/>
      <c r="S27" s="4"/>
    </row>
    <row r="28" spans="1:19">
      <c r="A28" s="75"/>
      <c r="B28" s="17" t="s">
        <v>118</v>
      </c>
      <c r="C28" s="18" t="str">
        <f>IF(B28="","",VLOOKUP($B28,ベース!A:D,2,FALSE))</f>
        <v>保健日誌　表紙（コンピュータ出力用）</v>
      </c>
      <c r="D28" s="19">
        <f>IF(B28="","",VLOOKUP($B28,ベース!A:D,3,FALSE))</f>
        <v>531</v>
      </c>
      <c r="E28" s="20"/>
      <c r="F28" s="21">
        <f t="shared" si="1"/>
        <v>0</v>
      </c>
      <c r="G28" s="70" t="str">
        <f>IF(B28="","",VLOOKUP($B28,ベース!A:D,4,FALSE))</f>
        <v>【左2穴】</v>
      </c>
      <c r="H28" s="71"/>
      <c r="I28" s="6"/>
      <c r="J28" s="75"/>
      <c r="K28" s="17"/>
      <c r="L28" s="81" t="str">
        <f>IF(K28="","",VLOOKUP($K28,ベース!A:D,2,FALSE))</f>
        <v/>
      </c>
      <c r="M28" s="81"/>
      <c r="N28" s="19" t="str">
        <f>IF(K28="","",VLOOKUP($K28,ベース!A:D,3,FALSE))</f>
        <v/>
      </c>
      <c r="O28" s="20"/>
      <c r="P28" s="21" t="str">
        <f t="shared" si="0"/>
        <v/>
      </c>
      <c r="Q28" s="81" t="str">
        <f>IF(K28="","",VLOOKUP($K28,ベース!A:D,4,FALSE))</f>
        <v/>
      </c>
      <c r="R28" s="81"/>
      <c r="S28" s="4"/>
    </row>
    <row r="29" spans="1:19">
      <c r="A29" s="75"/>
      <c r="B29" s="17" t="s">
        <v>119</v>
      </c>
      <c r="C29" s="18" t="str">
        <f>IF(B29="","",VLOOKUP($B29,ベース!A:D,2,FALSE))</f>
        <v>給食日誌　表紙（コンピュータ出力用）</v>
      </c>
      <c r="D29" s="19">
        <f>IF(B29="","",VLOOKUP($B29,ベース!A:D,3,FALSE))</f>
        <v>531</v>
      </c>
      <c r="E29" s="20"/>
      <c r="F29" s="21">
        <f t="shared" si="1"/>
        <v>0</v>
      </c>
      <c r="G29" s="70" t="str">
        <f>IF(B29="","",VLOOKUP($B29,ベース!A:D,4,FALSE))</f>
        <v>【左2穴】</v>
      </c>
      <c r="H29" s="71"/>
      <c r="I29" s="6"/>
      <c r="J29" s="75"/>
      <c r="K29" s="17"/>
      <c r="L29" s="81" t="str">
        <f>IF(K29="","",VLOOKUP($K29,ベース!A:D,2,FALSE))</f>
        <v/>
      </c>
      <c r="M29" s="81"/>
      <c r="N29" s="19" t="str">
        <f>IF(K29="","",VLOOKUP($K29,ベース!A:D,3,FALSE))</f>
        <v/>
      </c>
      <c r="O29" s="20"/>
      <c r="P29" s="21" t="str">
        <f t="shared" si="0"/>
        <v/>
      </c>
      <c r="Q29" s="81" t="str">
        <f>IF(K29="","",VLOOKUP($K29,ベース!A:D,4,FALSE))</f>
        <v/>
      </c>
      <c r="R29" s="81"/>
      <c r="S29" s="4"/>
    </row>
    <row r="30" spans="1:19">
      <c r="A30" s="75"/>
      <c r="B30" s="17" t="s">
        <v>120</v>
      </c>
      <c r="C30" s="18" t="str">
        <f>IF(B30="","",VLOOKUP($B30,ベース!A:D,2,FALSE))</f>
        <v>プール管理日誌　表紙（コンピュータ出力用）</v>
      </c>
      <c r="D30" s="19">
        <f>IF(B30="","",VLOOKUP($B30,ベース!A:D,3,FALSE))</f>
        <v>531</v>
      </c>
      <c r="E30" s="20"/>
      <c r="F30" s="21">
        <f t="shared" si="1"/>
        <v>0</v>
      </c>
      <c r="G30" s="70" t="str">
        <f>IF(B30="","",VLOOKUP($B30,ベース!A:D,4,FALSE))</f>
        <v>【左2穴】</v>
      </c>
      <c r="H30" s="71"/>
      <c r="I30" s="6"/>
      <c r="J30" s="75"/>
      <c r="K30" s="17"/>
      <c r="L30" s="81" t="str">
        <f>IF(K30="","",VLOOKUP($K30,ベース!A:D,2,FALSE))</f>
        <v/>
      </c>
      <c r="M30" s="81"/>
      <c r="N30" s="19" t="str">
        <f>IF(K30="","",VLOOKUP($K30,ベース!A:D,3,FALSE))</f>
        <v/>
      </c>
      <c r="O30" s="20"/>
      <c r="P30" s="21" t="str">
        <f t="shared" si="0"/>
        <v/>
      </c>
      <c r="Q30" s="81" t="str">
        <f>IF(K30="","",VLOOKUP($K30,ベース!A:D,4,FALSE))</f>
        <v/>
      </c>
      <c r="R30" s="81"/>
      <c r="S30" s="4"/>
    </row>
    <row r="31" spans="1:19">
      <c r="A31" s="75"/>
      <c r="B31" s="17" t="s">
        <v>121</v>
      </c>
      <c r="C31" s="18" t="str">
        <f>IF(B31="","",VLOOKUP($B31,ベース!A:D,2,FALSE))</f>
        <v>学校医執務記録簿　表紙（コンピュータ出力用）</v>
      </c>
      <c r="D31" s="19">
        <f>IF(B31="","",VLOOKUP($B31,ベース!A:D,3,FALSE))</f>
        <v>531</v>
      </c>
      <c r="E31" s="20"/>
      <c r="F31" s="21">
        <f t="shared" si="1"/>
        <v>0</v>
      </c>
      <c r="G31" s="70" t="str">
        <f>IF(B31="","",VLOOKUP($B31,ベース!A:D,4,FALSE))</f>
        <v>【左2穴】</v>
      </c>
      <c r="H31" s="71"/>
      <c r="I31" s="6"/>
      <c r="J31" s="76"/>
      <c r="K31" s="22"/>
      <c r="L31" s="83" t="str">
        <f>IF(K31="","",VLOOKUP($K31,ベース!A:D,2,FALSE))</f>
        <v/>
      </c>
      <c r="M31" s="83"/>
      <c r="N31" s="24" t="str">
        <f>IF(K31="","",VLOOKUP($K31,ベース!A:D,3,FALSE))</f>
        <v/>
      </c>
      <c r="O31" s="25"/>
      <c r="P31" s="26" t="str">
        <f t="shared" si="0"/>
        <v/>
      </c>
      <c r="Q31" s="83" t="str">
        <f>IF(K31="","",VLOOKUP($K31,ベース!A:D,4,FALSE))</f>
        <v/>
      </c>
      <c r="R31" s="83"/>
      <c r="S31" s="4"/>
    </row>
    <row r="32" spans="1:19">
      <c r="A32" s="75"/>
      <c r="B32" s="17" t="s">
        <v>122</v>
      </c>
      <c r="C32" s="18" t="str">
        <f>IF(B32="","",VLOOKUP($B32,ベース!A:D,2,FALSE))</f>
        <v>学校歯科医執務記録簿　表紙（コンピュータ出力用）</v>
      </c>
      <c r="D32" s="19">
        <f>IF(B32="","",VLOOKUP($B32,ベース!A:D,3,FALSE))</f>
        <v>531</v>
      </c>
      <c r="E32" s="20"/>
      <c r="F32" s="21">
        <f t="shared" si="1"/>
        <v>0</v>
      </c>
      <c r="G32" s="70" t="str">
        <f>IF(B32="","",VLOOKUP($B32,ベース!A:D,4,FALSE))</f>
        <v>【左2穴】</v>
      </c>
      <c r="H32" s="71"/>
      <c r="I32" s="6"/>
      <c r="J32" s="80" t="s">
        <v>126</v>
      </c>
      <c r="K32" s="29" t="s">
        <v>68</v>
      </c>
      <c r="L32" s="82" t="str">
        <f>IF(K32="","",VLOOKUP($K32,ベース!A:D,2,FALSE))</f>
        <v>幼児指導要録用紙</v>
      </c>
      <c r="M32" s="82"/>
      <c r="N32" s="30">
        <f>IF(K32="","",VLOOKUP($K32,ベース!A:D,3,FALSE))</f>
        <v>104</v>
      </c>
      <c r="O32" s="53"/>
      <c r="P32" s="52">
        <f t="shared" si="0"/>
        <v>0</v>
      </c>
      <c r="Q32" s="82" t="str">
        <f>IF(K32="","",VLOOKUP($K32,ベース!A:D,4,FALSE))</f>
        <v>1セット　1人分【左4穴】</v>
      </c>
      <c r="R32" s="82"/>
      <c r="S32" s="4"/>
    </row>
    <row r="33" spans="1:19">
      <c r="A33" s="75"/>
      <c r="B33" s="17" t="s">
        <v>123</v>
      </c>
      <c r="C33" s="18" t="str">
        <f>IF(B33="","",VLOOKUP($B33,ベース!A:D,2,FALSE))</f>
        <v>学校薬剤師執務記録簿　表紙（コンピュータ出力用）</v>
      </c>
      <c r="D33" s="19">
        <f>IF(B33="","",VLOOKUP($B33,ベース!A:D,3,FALSE))</f>
        <v>531</v>
      </c>
      <c r="E33" s="20"/>
      <c r="F33" s="21">
        <f t="shared" ref="F33:F34" si="2">IF(B33="","",D33*E33)</f>
        <v>0</v>
      </c>
      <c r="G33" s="70" t="str">
        <f>IF(B33="","",VLOOKUP($B33,ベース!A:D,4,FALSE))</f>
        <v>【左2穴】</v>
      </c>
      <c r="H33" s="71"/>
      <c r="I33" s="6"/>
      <c r="J33" s="75"/>
      <c r="K33" s="17" t="s">
        <v>51</v>
      </c>
      <c r="L33" s="81" t="str">
        <f>IF(K33="","",VLOOKUP($K33,ベース!A:D,2,FALSE))</f>
        <v>同表紙（学籍）</v>
      </c>
      <c r="M33" s="81"/>
      <c r="N33" s="19">
        <f>IF(K33="","",VLOOKUP($K33,ベース!A:D,3,FALSE))</f>
        <v>613</v>
      </c>
      <c r="O33" s="20"/>
      <c r="P33" s="21">
        <f t="shared" si="0"/>
        <v>0</v>
      </c>
      <c r="Q33" s="81" t="str">
        <f>IF(K33="","",VLOOKUP($K33,ベース!A:D,4,FALSE))</f>
        <v>前付2枚付【左4穴】</v>
      </c>
      <c r="R33" s="81"/>
      <c r="S33" s="4"/>
    </row>
    <row r="34" spans="1:19">
      <c r="A34" s="75"/>
      <c r="B34" s="17"/>
      <c r="C34" s="18" t="str">
        <f>IF(B34="","",VLOOKUP($B34,ベース!A:D,2,FALSE))</f>
        <v/>
      </c>
      <c r="D34" s="19" t="str">
        <f>IF(B34="","",VLOOKUP($B34,ベース!A:D,3,FALSE))</f>
        <v/>
      </c>
      <c r="E34" s="20"/>
      <c r="F34" s="21" t="str">
        <f t="shared" si="2"/>
        <v/>
      </c>
      <c r="G34" s="70" t="str">
        <f>IF(B34="","",VLOOKUP($B34,ベース!A:D,4,FALSE))</f>
        <v/>
      </c>
      <c r="H34" s="71"/>
      <c r="I34" s="6"/>
      <c r="J34" s="75"/>
      <c r="K34" s="17" t="s">
        <v>52</v>
      </c>
      <c r="L34" s="81" t="str">
        <f>IF(K34="","",VLOOKUP($K34,ベース!A:D,2,FALSE))</f>
        <v>同表紙（指導）</v>
      </c>
      <c r="M34" s="81"/>
      <c r="N34" s="19">
        <f>IF(K34="","",VLOOKUP($K34,ベース!A:D,3,FALSE))</f>
        <v>613</v>
      </c>
      <c r="O34" s="20"/>
      <c r="P34" s="21">
        <f t="shared" si="0"/>
        <v>0</v>
      </c>
      <c r="Q34" s="81" t="str">
        <f>IF(K34="","",VLOOKUP($K34,ベース!A:D,4,FALSE))</f>
        <v>前付2枚付【左4穴】</v>
      </c>
      <c r="R34" s="81"/>
      <c r="S34" s="4"/>
    </row>
    <row r="35" spans="1:19">
      <c r="A35" s="75"/>
      <c r="B35" s="17"/>
      <c r="C35" s="18" t="str">
        <f>IF(B35="","",VLOOKUP($B35,ベース!A:D,2,FALSE))</f>
        <v/>
      </c>
      <c r="D35" s="19" t="str">
        <f>IF(B35="","",VLOOKUP($B35,ベース!A:D,3,FALSE))</f>
        <v/>
      </c>
      <c r="E35" s="20"/>
      <c r="F35" s="21" t="str">
        <f t="shared" si="1"/>
        <v/>
      </c>
      <c r="G35" s="70" t="str">
        <f>IF(B35="","",VLOOKUP($B35,ベース!A:D,4,FALSE))</f>
        <v/>
      </c>
      <c r="H35" s="71"/>
      <c r="I35" s="6"/>
      <c r="J35" s="75"/>
      <c r="K35" s="17" t="s">
        <v>69</v>
      </c>
      <c r="L35" s="81" t="str">
        <f>IF(K35="","",VLOOKUP($K35,ベース!A:D,2,FALSE))</f>
        <v>園児出席簿用紙</v>
      </c>
      <c r="M35" s="81"/>
      <c r="N35" s="19">
        <f>IF(K35="","",VLOOKUP($K35,ベース!A:D,3,FALSE))</f>
        <v>49</v>
      </c>
      <c r="O35" s="20"/>
      <c r="P35" s="21">
        <f t="shared" si="0"/>
        <v>0</v>
      </c>
      <c r="Q35" s="81" t="str">
        <f>IF(K35="","",VLOOKUP($K35,ベース!A:D,4,FALSE))</f>
        <v>【A4横】【上4穴】</v>
      </c>
      <c r="R35" s="81"/>
      <c r="S35" s="4"/>
    </row>
    <row r="36" spans="1:19">
      <c r="A36" s="75"/>
      <c r="B36" s="17"/>
      <c r="C36" s="18" t="str">
        <f>IF(B36="","",VLOOKUP($B36,ベース!A:D,2,FALSE))</f>
        <v/>
      </c>
      <c r="D36" s="19" t="str">
        <f>IF(B36="","",VLOOKUP($B36,ベース!A:D,3,FALSE))</f>
        <v/>
      </c>
      <c r="E36" s="20"/>
      <c r="F36" s="21" t="str">
        <f t="shared" si="1"/>
        <v/>
      </c>
      <c r="G36" s="70" t="str">
        <f>IF(B36="","",VLOOKUP($B36,ベース!A:D,4,FALSE))</f>
        <v/>
      </c>
      <c r="H36" s="71"/>
      <c r="I36" s="6"/>
      <c r="J36" s="75"/>
      <c r="K36" s="17" t="s">
        <v>70</v>
      </c>
      <c r="L36" s="81" t="str">
        <f>IF(K36="","",VLOOKUP($K36,ベース!A:D,2,FALSE))</f>
        <v>同表紙</v>
      </c>
      <c r="M36" s="81"/>
      <c r="N36" s="19">
        <f>IF(K36="","",VLOOKUP($K36,ベース!A:D,3,FALSE))</f>
        <v>501</v>
      </c>
      <c r="O36" s="20"/>
      <c r="P36" s="21">
        <f t="shared" si="0"/>
        <v>0</v>
      </c>
      <c r="Q36" s="81" t="str">
        <f>IF(K36="","",VLOOKUP($K36,ベース!A:D,4,FALSE))</f>
        <v>【A4横】【上4穴】</v>
      </c>
      <c r="R36" s="81"/>
      <c r="S36" s="4"/>
    </row>
    <row r="37" spans="1:19">
      <c r="A37" s="75"/>
      <c r="B37" s="17"/>
      <c r="C37" s="18" t="str">
        <f>IF(B37="","",VLOOKUP($B37,ベース!A:D,2,FALSE))</f>
        <v/>
      </c>
      <c r="D37" s="19" t="str">
        <f>IF(B37="","",VLOOKUP($B37,ベース!A:D,3,FALSE))</f>
        <v/>
      </c>
      <c r="E37" s="20"/>
      <c r="F37" s="21" t="str">
        <f t="shared" si="1"/>
        <v/>
      </c>
      <c r="G37" s="70" t="str">
        <f>IF(B37="","",VLOOKUP($B37,ベース!A:D,4,FALSE))</f>
        <v/>
      </c>
      <c r="H37" s="71"/>
      <c r="I37" s="6"/>
      <c r="J37" s="75"/>
      <c r="K37" s="17" t="s">
        <v>71</v>
      </c>
      <c r="L37" s="81" t="str">
        <f>IF(K37="","",VLOOKUP($K37,ベース!A:D,2,FALSE))</f>
        <v>幼児健康診断票</v>
      </c>
      <c r="M37" s="81"/>
      <c r="N37" s="19">
        <f>IF(K37="","",VLOOKUP($K37,ベース!A:D,3,FALSE))</f>
        <v>53</v>
      </c>
      <c r="O37" s="20"/>
      <c r="P37" s="21">
        <f t="shared" si="0"/>
        <v>0</v>
      </c>
      <c r="Q37" s="81" t="str">
        <f>IF(K37="","",VLOOKUP($K37,ベース!A:D,4,FALSE))</f>
        <v>【A4横】【左2穴】</v>
      </c>
      <c r="R37" s="81"/>
      <c r="S37" s="4"/>
    </row>
    <row r="38" spans="1:19">
      <c r="A38" s="76"/>
      <c r="B38" s="22"/>
      <c r="C38" s="23" t="str">
        <f>IF(B38="","",VLOOKUP($B38,ベース!A:D,2,FALSE))</f>
        <v/>
      </c>
      <c r="D38" s="24" t="str">
        <f>IF(B38="","",VLOOKUP($B38,ベース!A:D,3,FALSE))</f>
        <v/>
      </c>
      <c r="E38" s="25"/>
      <c r="F38" s="26" t="str">
        <f t="shared" si="1"/>
        <v/>
      </c>
      <c r="G38" s="113" t="str">
        <f>IF(B38="","",VLOOKUP($B38,ベース!A:D,4,FALSE))</f>
        <v/>
      </c>
      <c r="H38" s="114"/>
      <c r="I38" s="6"/>
      <c r="J38" s="75"/>
      <c r="K38" s="17" t="s">
        <v>72</v>
      </c>
      <c r="L38" s="81" t="str">
        <f>IF(K38="","",VLOOKUP($K38,ベース!A:D,2,FALSE))</f>
        <v>同表紙</v>
      </c>
      <c r="M38" s="81"/>
      <c r="N38" s="19">
        <f>IF(K38="","",VLOOKUP($K38,ベース!A:D,3,FALSE))</f>
        <v>613</v>
      </c>
      <c r="O38" s="20"/>
      <c r="P38" s="21">
        <f t="shared" si="0"/>
        <v>0</v>
      </c>
      <c r="Q38" s="81" t="str">
        <f>IF(K38="","",VLOOKUP($K38,ベース!A:D,4,FALSE))</f>
        <v>記入例1枚・前付2枚付【A4横】【左2穴】</v>
      </c>
      <c r="R38" s="81"/>
      <c r="S38" s="4"/>
    </row>
    <row r="39" spans="1:19">
      <c r="A39" s="14"/>
      <c r="B39" s="14"/>
      <c r="C39" s="14"/>
      <c r="D39" s="14"/>
      <c r="E39" s="14"/>
      <c r="F39" s="14"/>
      <c r="G39" s="14"/>
      <c r="H39" s="14"/>
      <c r="I39" s="6"/>
      <c r="J39" s="75"/>
      <c r="K39" s="17"/>
      <c r="L39" s="81" t="str">
        <f>IF(K39="","",VLOOKUP($K39,ベース!A:D,2,FALSE))</f>
        <v/>
      </c>
      <c r="M39" s="81"/>
      <c r="N39" s="19" t="str">
        <f>IF(K39="","",VLOOKUP($K39,ベース!A:D,3,FALSE))</f>
        <v/>
      </c>
      <c r="O39" s="20"/>
      <c r="P39" s="21" t="str">
        <f t="shared" si="0"/>
        <v/>
      </c>
      <c r="Q39" s="81" t="str">
        <f>IF(K39="","",VLOOKUP($K39,ベース!A:D,4,FALSE))</f>
        <v/>
      </c>
      <c r="R39" s="81"/>
      <c r="S39" s="4"/>
    </row>
    <row r="40" spans="1:19">
      <c r="A40" s="102" t="s">
        <v>296</v>
      </c>
      <c r="B40" s="102"/>
      <c r="C40" s="102"/>
      <c r="D40" s="102"/>
      <c r="E40" s="102"/>
      <c r="F40" s="102"/>
      <c r="G40" s="102"/>
      <c r="H40" s="102"/>
      <c r="I40" s="6"/>
      <c r="J40" s="75"/>
      <c r="K40" s="17"/>
      <c r="L40" s="81" t="str">
        <f>IF(K40="","",VLOOKUP($K40,ベース!A:D,2,FALSE))</f>
        <v/>
      </c>
      <c r="M40" s="81"/>
      <c r="N40" s="19" t="str">
        <f>IF(K40="","",VLOOKUP($K40,ベース!A:D,3,FALSE))</f>
        <v/>
      </c>
      <c r="O40" s="20"/>
      <c r="P40" s="21" t="str">
        <f t="shared" si="0"/>
        <v/>
      </c>
      <c r="Q40" s="81" t="str">
        <f>IF(K40="","",VLOOKUP($K40,ベース!A:D,4,FALSE))</f>
        <v/>
      </c>
      <c r="R40" s="81"/>
      <c r="S40" s="4"/>
    </row>
    <row r="41" spans="1:19">
      <c r="A41" s="102"/>
      <c r="B41" s="102"/>
      <c r="C41" s="102"/>
      <c r="D41" s="102"/>
      <c r="E41" s="102"/>
      <c r="F41" s="102"/>
      <c r="G41" s="102"/>
      <c r="H41" s="102"/>
      <c r="I41" s="6"/>
      <c r="J41" s="75"/>
      <c r="K41" s="17"/>
      <c r="L41" s="81" t="str">
        <f>IF(K41="","",VLOOKUP($K41,ベース!A:D,2,FALSE))</f>
        <v/>
      </c>
      <c r="M41" s="81"/>
      <c r="N41" s="19" t="str">
        <f>IF(K41="","",VLOOKUP($K41,ベース!A:D,3,FALSE))</f>
        <v/>
      </c>
      <c r="O41" s="20"/>
      <c r="P41" s="21" t="str">
        <f t="shared" si="0"/>
        <v/>
      </c>
      <c r="Q41" s="81" t="str">
        <f>IF(K41="","",VLOOKUP($K41,ベース!A:D,4,FALSE))</f>
        <v/>
      </c>
      <c r="R41" s="81"/>
      <c r="S41" s="4"/>
    </row>
    <row r="42" spans="1:19">
      <c r="A42" s="103" t="s">
        <v>292</v>
      </c>
      <c r="B42" s="104"/>
      <c r="C42" s="105"/>
      <c r="D42" s="105"/>
      <c r="E42" s="105"/>
      <c r="F42" s="105"/>
      <c r="G42" s="105"/>
      <c r="H42" s="106"/>
      <c r="I42" s="6"/>
      <c r="J42" s="76"/>
      <c r="K42" s="22"/>
      <c r="L42" s="83" t="str">
        <f>IF(K42="","",VLOOKUP($K42,ベース!A:D,2,FALSE))</f>
        <v/>
      </c>
      <c r="M42" s="83"/>
      <c r="N42" s="24" t="str">
        <f>IF(K42="","",VLOOKUP($K42,ベース!A:D,3,FALSE))</f>
        <v/>
      </c>
      <c r="O42" s="25"/>
      <c r="P42" s="26" t="str">
        <f t="shared" si="0"/>
        <v/>
      </c>
      <c r="Q42" s="83" t="str">
        <f>IF(K42="","",VLOOKUP($K42,ベース!A:D,4,FALSE))</f>
        <v/>
      </c>
      <c r="R42" s="83"/>
      <c r="S42" s="4"/>
    </row>
    <row r="43" spans="1:19">
      <c r="A43" s="107"/>
      <c r="B43" s="108"/>
      <c r="C43" s="108"/>
      <c r="D43" s="108"/>
      <c r="E43" s="108"/>
      <c r="F43" s="108"/>
      <c r="G43" s="108"/>
      <c r="H43" s="109"/>
      <c r="I43" s="6"/>
      <c r="J43" s="80" t="s">
        <v>127</v>
      </c>
      <c r="K43" s="29" t="s">
        <v>164</v>
      </c>
      <c r="L43" s="82" t="str">
        <f>IF(K43="","",VLOOKUP($K43,ベース!A:D,2,FALSE))</f>
        <v>郵便切手受払簿</v>
      </c>
      <c r="M43" s="82"/>
      <c r="N43" s="30">
        <f>IF(K43="","",VLOOKUP($K43,ベース!A:D,3,FALSE))</f>
        <v>2541</v>
      </c>
      <c r="O43" s="53"/>
      <c r="P43" s="52">
        <f t="shared" si="0"/>
        <v>0</v>
      </c>
      <c r="Q43" s="82">
        <f>IF(K43="","",VLOOKUP($K43,ベース!A:D,4,FALSE))</f>
        <v>0</v>
      </c>
      <c r="R43" s="82"/>
      <c r="S43" s="4"/>
    </row>
    <row r="44" spans="1:19">
      <c r="A44" s="107"/>
      <c r="B44" s="108"/>
      <c r="C44" s="108"/>
      <c r="D44" s="108"/>
      <c r="E44" s="108"/>
      <c r="F44" s="108"/>
      <c r="G44" s="108"/>
      <c r="H44" s="109"/>
      <c r="I44" s="6"/>
      <c r="J44" s="75"/>
      <c r="K44" s="17"/>
      <c r="L44" s="81" t="str">
        <f>IF(K44="","",VLOOKUP($K44,ベース!A:D,2,FALSE))</f>
        <v/>
      </c>
      <c r="M44" s="81"/>
      <c r="N44" s="19" t="str">
        <f>IF(K44="","",VLOOKUP($K44,ベース!A:D,3,FALSE))</f>
        <v/>
      </c>
      <c r="O44" s="20"/>
      <c r="P44" s="21" t="str">
        <f t="shared" si="0"/>
        <v/>
      </c>
      <c r="Q44" s="81" t="str">
        <f>IF(K44="","",VLOOKUP($K44,ベース!A:D,4,FALSE))</f>
        <v/>
      </c>
      <c r="R44" s="81"/>
      <c r="S44" s="4"/>
    </row>
    <row r="45" spans="1:19">
      <c r="A45" s="107"/>
      <c r="B45" s="108"/>
      <c r="C45" s="108"/>
      <c r="D45" s="108"/>
      <c r="E45" s="108"/>
      <c r="F45" s="108"/>
      <c r="G45" s="108"/>
      <c r="H45" s="109"/>
      <c r="I45" s="6"/>
      <c r="J45" s="76"/>
      <c r="K45" s="22"/>
      <c r="L45" s="83" t="str">
        <f>IF(K45="","",VLOOKUP($K45,ベース!A:D,2,FALSE))</f>
        <v/>
      </c>
      <c r="M45" s="83"/>
      <c r="N45" s="24" t="str">
        <f>IF(K45="","",VLOOKUP($K45,ベース!A:D,3,FALSE))</f>
        <v/>
      </c>
      <c r="O45" s="25"/>
      <c r="P45" s="26" t="str">
        <f t="shared" si="0"/>
        <v/>
      </c>
      <c r="Q45" s="83" t="str">
        <f>IF(K45="","",VLOOKUP($K45,ベース!A:D,4,FALSE))</f>
        <v/>
      </c>
      <c r="R45" s="83"/>
      <c r="S45" s="4"/>
    </row>
    <row r="46" spans="1:19">
      <c r="A46" s="110"/>
      <c r="B46" s="111"/>
      <c r="C46" s="111"/>
      <c r="D46" s="111"/>
      <c r="E46" s="111"/>
      <c r="F46" s="111"/>
      <c r="G46" s="111"/>
      <c r="H46" s="112"/>
      <c r="I46" s="6"/>
      <c r="J46" s="79" t="s">
        <v>128</v>
      </c>
      <c r="K46" s="79"/>
      <c r="L46" s="79"/>
      <c r="M46" s="79"/>
      <c r="N46" s="33"/>
      <c r="O46" s="34"/>
      <c r="P46" s="38">
        <f>SUM(F8:F38)+SUM(P8:P45)</f>
        <v>0</v>
      </c>
      <c r="Q46" s="84"/>
      <c r="R46" s="84"/>
      <c r="S46" s="4"/>
    </row>
    <row r="47" spans="1:19">
      <c r="A47" s="4"/>
      <c r="B47" s="6" t="s">
        <v>165</v>
      </c>
      <c r="C47" s="14" t="s">
        <v>167</v>
      </c>
      <c r="D47" s="43"/>
      <c r="E47" s="43"/>
      <c r="F47" s="43"/>
      <c r="G47" s="43"/>
      <c r="H47" s="4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>
      <c r="A48" s="4"/>
      <c r="B48" s="6"/>
      <c r="C48" s="14" t="s">
        <v>166</v>
      </c>
      <c r="D48" s="43"/>
      <c r="E48" s="43"/>
      <c r="F48" s="43"/>
      <c r="G48" s="43"/>
      <c r="H48" s="4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19" ht="14.25">
      <c r="A49" s="4"/>
      <c r="B49" s="4"/>
      <c r="C49" s="43" t="s">
        <v>217</v>
      </c>
      <c r="D49" s="46"/>
      <c r="E49" s="46"/>
      <c r="F49" s="46"/>
      <c r="G49" s="67" t="s">
        <v>172</v>
      </c>
      <c r="H49" s="68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>
      <c r="A50" s="4"/>
      <c r="B50" s="4"/>
      <c r="C50" s="43" t="s">
        <v>220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15"/>
      <c r="S50" s="4"/>
    </row>
    <row r="51" spans="1:19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6" spans="1:19" ht="17.100000000000001" customHeight="1"/>
  </sheetData>
  <sheetProtection algorithmName="SHA-512" hashValue="ZLyKlIonceWhzJcQl0xNhHb7/CAPh/C03SkgXLfBizrfdpOOKOTuJJ+pmAKej3avfaRbXe2poO/JjjaBSRYJJA==" saltValue="mVRgcOb81cTu3+wIQblxNg==" spinCount="100000" sheet="1" objects="1" scenarios="1"/>
  <mergeCells count="129">
    <mergeCell ref="A40:H41"/>
    <mergeCell ref="A42:H46"/>
    <mergeCell ref="G21:H21"/>
    <mergeCell ref="G22:H22"/>
    <mergeCell ref="G23:H23"/>
    <mergeCell ref="G24:H24"/>
    <mergeCell ref="G25:H25"/>
    <mergeCell ref="G26:H26"/>
    <mergeCell ref="G27:H27"/>
    <mergeCell ref="G37:H37"/>
    <mergeCell ref="G38:H38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O3:Q3"/>
    <mergeCell ref="Q1:R1"/>
    <mergeCell ref="M5:N5"/>
    <mergeCell ref="P5:Q5"/>
    <mergeCell ref="N1:P1"/>
    <mergeCell ref="J1:K1"/>
    <mergeCell ref="J3:M3"/>
    <mergeCell ref="G10:H10"/>
    <mergeCell ref="L7:M7"/>
    <mergeCell ref="L8:M8"/>
    <mergeCell ref="L9:M9"/>
    <mergeCell ref="Q7:R7"/>
    <mergeCell ref="Q8:R8"/>
    <mergeCell ref="Q9:R9"/>
    <mergeCell ref="Q10:R10"/>
    <mergeCell ref="G8:H8"/>
    <mergeCell ref="G9:H9"/>
    <mergeCell ref="G7:H7"/>
    <mergeCell ref="Q44:R44"/>
    <mergeCell ref="Q45:R45"/>
    <mergeCell ref="Q46:R46"/>
    <mergeCell ref="Q39:R39"/>
    <mergeCell ref="Q40:R40"/>
    <mergeCell ref="Q41:R41"/>
    <mergeCell ref="Q42:R42"/>
    <mergeCell ref="Q43:R43"/>
    <mergeCell ref="Q34:R34"/>
    <mergeCell ref="Q35:R35"/>
    <mergeCell ref="Q36:R36"/>
    <mergeCell ref="Q37:R37"/>
    <mergeCell ref="Q38:R38"/>
    <mergeCell ref="Q29:R29"/>
    <mergeCell ref="Q30:R30"/>
    <mergeCell ref="Q31:R31"/>
    <mergeCell ref="Q32:R32"/>
    <mergeCell ref="Q24:R24"/>
    <mergeCell ref="Q25:R25"/>
    <mergeCell ref="Q26:R26"/>
    <mergeCell ref="Q27:R27"/>
    <mergeCell ref="Q28:R28"/>
    <mergeCell ref="Q11:R11"/>
    <mergeCell ref="Q12:R12"/>
    <mergeCell ref="Q13:R13"/>
    <mergeCell ref="Q14:R14"/>
    <mergeCell ref="Q15:R15"/>
    <mergeCell ref="L42:M42"/>
    <mergeCell ref="L33:M33"/>
    <mergeCell ref="L34:M34"/>
    <mergeCell ref="L35:M35"/>
    <mergeCell ref="L36:M36"/>
    <mergeCell ref="L37:M37"/>
    <mergeCell ref="Q19:R19"/>
    <mergeCell ref="Q20:R20"/>
    <mergeCell ref="Q21:R21"/>
    <mergeCell ref="Q22:R22"/>
    <mergeCell ref="Q23:R23"/>
    <mergeCell ref="Q33:R33"/>
    <mergeCell ref="L22:M22"/>
    <mergeCell ref="L30:M30"/>
    <mergeCell ref="L28:M28"/>
    <mergeCell ref="L29:M29"/>
    <mergeCell ref="Q16:R16"/>
    <mergeCell ref="Q17:R17"/>
    <mergeCell ref="Q18:R18"/>
    <mergeCell ref="J46:M46"/>
    <mergeCell ref="J32:J42"/>
    <mergeCell ref="J43:J45"/>
    <mergeCell ref="L10:M10"/>
    <mergeCell ref="L11:M11"/>
    <mergeCell ref="L12:M12"/>
    <mergeCell ref="L13:M13"/>
    <mergeCell ref="L14:M14"/>
    <mergeCell ref="L15:M15"/>
    <mergeCell ref="L16:M16"/>
    <mergeCell ref="L17:M17"/>
    <mergeCell ref="L26:M26"/>
    <mergeCell ref="L27:M27"/>
    <mergeCell ref="L18:M18"/>
    <mergeCell ref="L19:M19"/>
    <mergeCell ref="L20:M20"/>
    <mergeCell ref="L21:M21"/>
    <mergeCell ref="L43:M43"/>
    <mergeCell ref="L44:M44"/>
    <mergeCell ref="L45:M45"/>
    <mergeCell ref="L38:M38"/>
    <mergeCell ref="L39:M39"/>
    <mergeCell ref="L40:M40"/>
    <mergeCell ref="L41:M41"/>
    <mergeCell ref="G11:H11"/>
    <mergeCell ref="A1:B2"/>
    <mergeCell ref="C1:G2"/>
    <mergeCell ref="C4:G5"/>
    <mergeCell ref="A8:A38"/>
    <mergeCell ref="J8:J31"/>
    <mergeCell ref="L1:M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L31:M31"/>
    <mergeCell ref="L32:M32"/>
    <mergeCell ref="L23:M23"/>
    <mergeCell ref="L24:M24"/>
    <mergeCell ref="L25:M25"/>
  </mergeCells>
  <phoneticPr fontId="1"/>
  <conditionalFormatting sqref="F8:F38 P8:P46">
    <cfRule type="cellIs" dxfId="12" priority="4" operator="equal">
      <formula>0</formula>
    </cfRule>
  </conditionalFormatting>
  <conditionalFormatting sqref="Q8:R45 G8:G38">
    <cfRule type="cellIs" dxfId="11" priority="3" operator="equal">
      <formula>0</formula>
    </cfRule>
  </conditionalFormatting>
  <pageMargins left="0.78740157480314965" right="0.23622047244094491" top="0.19685039370078741" bottom="0.19685039370078741" header="0.19685039370078741" footer="0.19685039370078741"/>
  <pageSetup paperSize="122" orientation="landscape" r:id="rId1"/>
  <ignoredErrors>
    <ignoredError sqref="K43 B37:B3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6</xdr:col>
                    <xdr:colOff>1343025</xdr:colOff>
                    <xdr:row>47</xdr:row>
                    <xdr:rowOff>171450</xdr:rowOff>
                  </from>
                  <to>
                    <xdr:col>9</xdr:col>
                    <xdr:colOff>0</xdr:colOff>
                    <xdr:row>49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DC318-0E2B-41BB-8CF6-D33F61AD668D}">
  <dimension ref="A1:S57"/>
  <sheetViews>
    <sheetView showGridLines="0" zoomScale="50" zoomScaleNormal="50" zoomScaleSheetLayoutView="115" zoomScalePageLayoutView="130" workbookViewId="0">
      <selection sqref="A1:B2"/>
    </sheetView>
  </sheetViews>
  <sheetFormatPr defaultColWidth="9" defaultRowHeight="13.5"/>
  <cols>
    <col min="1" max="1" width="3.875" style="2" customWidth="1"/>
    <col min="2" max="2" width="6.375" style="2" customWidth="1"/>
    <col min="3" max="3" width="25.5" style="2" customWidth="1"/>
    <col min="4" max="4" width="6" style="2" bestFit="1" customWidth="1"/>
    <col min="5" max="5" width="6.375" style="2" customWidth="1"/>
    <col min="6" max="6" width="9" style="2" bestFit="1" customWidth="1"/>
    <col min="7" max="7" width="17.625" style="2" customWidth="1"/>
    <col min="8" max="8" width="2.5" style="2" customWidth="1"/>
    <col min="9" max="9" width="3.25" style="2" customWidth="1"/>
    <col min="10" max="10" width="3.875" style="2" customWidth="1"/>
    <col min="11" max="11" width="6.375" style="2" customWidth="1"/>
    <col min="12" max="13" width="10.75" style="2" customWidth="1"/>
    <col min="14" max="14" width="6" style="2" bestFit="1" customWidth="1"/>
    <col min="15" max="15" width="6.375" style="2" customWidth="1"/>
    <col min="16" max="16" width="9" style="2" bestFit="1" customWidth="1"/>
    <col min="17" max="17" width="4.875" style="2" customWidth="1"/>
    <col min="18" max="18" width="17.5" style="2" customWidth="1"/>
    <col min="19" max="16384" width="9" style="2"/>
  </cols>
  <sheetData>
    <row r="1" spans="1:19" ht="20.100000000000001" customHeight="1">
      <c r="A1" s="72" t="str">
        <f>ベース!A1</f>
        <v>令和９年度用</v>
      </c>
      <c r="B1" s="72"/>
      <c r="C1" s="73" t="str">
        <f>ベース!B1</f>
        <v>　表簿・用紙申込書</v>
      </c>
      <c r="D1" s="73"/>
      <c r="E1" s="73"/>
      <c r="F1" s="73"/>
      <c r="G1" s="73"/>
      <c r="H1" s="44"/>
      <c r="I1" s="4"/>
      <c r="J1" s="94" t="s">
        <v>213</v>
      </c>
      <c r="K1" s="95"/>
      <c r="L1" s="77"/>
      <c r="M1" s="78"/>
      <c r="N1" s="93"/>
      <c r="O1" s="93"/>
      <c r="P1" s="93"/>
      <c r="Q1" s="88" t="str">
        <f>ベース!D1</f>
        <v>令和８年　 月　　日</v>
      </c>
      <c r="R1" s="89"/>
      <c r="S1" s="6"/>
    </row>
    <row r="2" spans="1:19" ht="6.75" customHeight="1">
      <c r="A2" s="72"/>
      <c r="B2" s="72"/>
      <c r="C2" s="73"/>
      <c r="D2" s="73"/>
      <c r="E2" s="73"/>
      <c r="F2" s="73"/>
      <c r="G2" s="73"/>
      <c r="H2" s="44"/>
      <c r="I2" s="4"/>
      <c r="J2" s="7"/>
      <c r="K2" s="8"/>
      <c r="L2" s="4"/>
      <c r="M2" s="4"/>
      <c r="N2" s="9"/>
      <c r="O2" s="9"/>
      <c r="P2" s="9"/>
      <c r="Q2" s="4"/>
      <c r="R2" s="4"/>
      <c r="S2" s="4"/>
    </row>
    <row r="3" spans="1:19" ht="27" customHeight="1">
      <c r="A3" s="3"/>
      <c r="B3" s="3"/>
      <c r="C3" s="3"/>
      <c r="D3" s="3"/>
      <c r="E3" s="3"/>
      <c r="F3" s="3"/>
      <c r="G3" s="3"/>
      <c r="H3" s="3"/>
      <c r="I3" s="4"/>
      <c r="J3" s="96"/>
      <c r="K3" s="97"/>
      <c r="L3" s="97"/>
      <c r="M3" s="98"/>
      <c r="N3" s="66" t="s">
        <v>288</v>
      </c>
      <c r="O3" s="85"/>
      <c r="P3" s="86"/>
      <c r="Q3" s="87"/>
      <c r="R3" s="47" t="s">
        <v>177</v>
      </c>
    </row>
    <row r="4" spans="1:19" ht="7.5" customHeight="1">
      <c r="A4" s="4"/>
      <c r="B4" s="4"/>
      <c r="C4" s="74" t="s">
        <v>176</v>
      </c>
      <c r="D4" s="74"/>
      <c r="E4" s="74"/>
      <c r="F4" s="74"/>
      <c r="G4" s="74"/>
      <c r="H4" s="45"/>
      <c r="I4" s="4"/>
      <c r="J4" s="10"/>
      <c r="K4" s="10"/>
      <c r="L4" s="4"/>
      <c r="M4" s="11"/>
      <c r="N4" s="11"/>
      <c r="O4" s="6"/>
      <c r="P4" s="6"/>
      <c r="Q4" s="6"/>
      <c r="R4" s="6"/>
      <c r="S4" s="4"/>
    </row>
    <row r="5" spans="1:19" ht="18.75">
      <c r="A5" s="4"/>
      <c r="B5" s="4"/>
      <c r="C5" s="74"/>
      <c r="D5" s="74"/>
      <c r="E5" s="74"/>
      <c r="F5" s="74"/>
      <c r="G5" s="74"/>
      <c r="H5" s="45"/>
      <c r="I5" s="4"/>
      <c r="J5" s="4"/>
      <c r="K5" s="4"/>
      <c r="L5" s="5" t="s">
        <v>201</v>
      </c>
      <c r="M5" s="90"/>
      <c r="N5" s="90"/>
      <c r="O5" s="12"/>
      <c r="P5" s="91" t="s">
        <v>169</v>
      </c>
      <c r="Q5" s="92"/>
      <c r="R5" s="69"/>
      <c r="S5" s="4"/>
    </row>
    <row r="6" spans="1:19">
      <c r="A6" s="13" t="s">
        <v>295</v>
      </c>
      <c r="B6" s="13"/>
      <c r="C6" s="13"/>
      <c r="D6" s="13"/>
      <c r="E6" s="13"/>
      <c r="F6" s="13"/>
      <c r="G6" s="13"/>
      <c r="H6" s="13"/>
      <c r="I6" s="4"/>
      <c r="J6" s="13"/>
      <c r="K6" s="13"/>
      <c r="L6" s="13"/>
      <c r="M6" s="13"/>
      <c r="N6" s="13"/>
      <c r="O6" s="13"/>
      <c r="P6" s="13"/>
      <c r="Q6" s="13"/>
      <c r="R6" s="13"/>
      <c r="S6" s="4"/>
    </row>
    <row r="7" spans="1:19" ht="15.75">
      <c r="A7" s="32"/>
      <c r="B7" s="16" t="s">
        <v>0</v>
      </c>
      <c r="C7" s="16" t="s">
        <v>1</v>
      </c>
      <c r="D7" s="16" t="s">
        <v>67</v>
      </c>
      <c r="E7" s="16" t="s">
        <v>2</v>
      </c>
      <c r="F7" s="16" t="s">
        <v>173</v>
      </c>
      <c r="G7" s="100" t="s">
        <v>3</v>
      </c>
      <c r="H7" s="101"/>
      <c r="I7" s="6"/>
      <c r="J7" s="32"/>
      <c r="K7" s="16" t="s">
        <v>0</v>
      </c>
      <c r="L7" s="99" t="s">
        <v>1</v>
      </c>
      <c r="M7" s="99"/>
      <c r="N7" s="16" t="s">
        <v>67</v>
      </c>
      <c r="O7" s="16" t="s">
        <v>2</v>
      </c>
      <c r="P7" s="16" t="s">
        <v>173</v>
      </c>
      <c r="Q7" s="99" t="s">
        <v>3</v>
      </c>
      <c r="R7" s="99"/>
      <c r="S7" s="4"/>
    </row>
    <row r="8" spans="1:19">
      <c r="A8" s="75" t="s">
        <v>218</v>
      </c>
      <c r="B8" s="17" t="s">
        <v>227</v>
      </c>
      <c r="C8" s="18" t="str">
        <f>IF(B8="","",VLOOKUP($B8,ベース!A:D,2,FALSE))</f>
        <v>学校沿革誌</v>
      </c>
      <c r="D8" s="19">
        <f>IF(B8="","",VLOOKUP($B8,ベース!A:D,3,FALSE))</f>
        <v>5949</v>
      </c>
      <c r="E8" s="20"/>
      <c r="F8" s="21">
        <f>IF(B8="","",D8*E8)</f>
        <v>0</v>
      </c>
      <c r="G8" s="70" t="str">
        <f>IF(B8="","",VLOOKUP($B8,ベース!A:D,4,FALSE))</f>
        <v>100枚綴【右4穴】表紙・用紙セット</v>
      </c>
      <c r="H8" s="71"/>
      <c r="I8" s="6"/>
      <c r="J8" s="123" t="s">
        <v>125</v>
      </c>
      <c r="K8" s="17" t="s">
        <v>226</v>
      </c>
      <c r="L8" s="81" t="str">
        <f>IF(K8="","",VLOOKUP($K8,ベース!A:D,2,FALSE))</f>
        <v>職員出勤簿用紙</v>
      </c>
      <c r="M8" s="81"/>
      <c r="N8" s="19">
        <f>IF(K8="","",VLOOKUP($K8,ベース!A:D,3,FALSE))</f>
        <v>138</v>
      </c>
      <c r="O8" s="20"/>
      <c r="P8" s="21">
        <f t="shared" ref="P8:P41" si="0">IF(K8="","",N8*O8)</f>
        <v>0</v>
      </c>
      <c r="Q8" s="81" t="str">
        <f>IF(K8="","",VLOOKUP($K8,ベース!A:D,4,FALSE))</f>
        <v>【B4横】【左4穴】</v>
      </c>
      <c r="R8" s="81"/>
      <c r="S8" s="4"/>
    </row>
    <row r="9" spans="1:19">
      <c r="A9" s="75"/>
      <c r="B9" s="17" t="s">
        <v>5</v>
      </c>
      <c r="C9" s="18" t="str">
        <f>IF(B9="","",VLOOKUP($B9,ベース!A:D,2,FALSE))</f>
        <v>学校沿革誌表紙</v>
      </c>
      <c r="D9" s="19">
        <f>IF(B9="","",VLOOKUP($B9,ベース!A:D,3,FALSE))</f>
        <v>2149</v>
      </c>
      <c r="E9" s="20"/>
      <c r="F9" s="21">
        <f t="shared" ref="F9:F38" si="1">IF(B9="","",D9*E9)</f>
        <v>0</v>
      </c>
      <c r="G9" s="70" t="str">
        <f>IF(B9="","",VLOOKUP($B9,ベース!A:D,4,FALSE))</f>
        <v>【右4穴】</v>
      </c>
      <c r="H9" s="71"/>
      <c r="I9" s="6"/>
      <c r="J9" s="124"/>
      <c r="K9" s="17" t="s">
        <v>88</v>
      </c>
      <c r="L9" s="81" t="str">
        <f>IF(K9="","",VLOOKUP($K9,ベース!A:D,2,FALSE))</f>
        <v>同表紙（ボール）</v>
      </c>
      <c r="M9" s="81"/>
      <c r="N9" s="19">
        <f>IF(K9="","",VLOOKUP($K9,ベース!A:D,3,FALSE))</f>
        <v>821</v>
      </c>
      <c r="O9" s="20"/>
      <c r="P9" s="21">
        <f t="shared" si="0"/>
        <v>0</v>
      </c>
      <c r="Q9" s="81" t="str">
        <f>IF(K9="","",VLOOKUP($K9,ベース!A:D,4,FALSE))</f>
        <v>【B4横】【左4穴】</v>
      </c>
      <c r="R9" s="81"/>
      <c r="S9" s="4"/>
    </row>
    <row r="10" spans="1:19">
      <c r="A10" s="75"/>
      <c r="B10" s="17" t="s">
        <v>103</v>
      </c>
      <c r="C10" s="18" t="str">
        <f>IF(B10="","",VLOOKUP($B10,ベース!A:D,2,FALSE))</f>
        <v>学校沿革誌用紙</v>
      </c>
      <c r="D10" s="19">
        <f>IF(B10="","",VLOOKUP($B10,ベース!A:D,3,FALSE))</f>
        <v>38</v>
      </c>
      <c r="E10" s="20"/>
      <c r="F10" s="21">
        <f t="shared" si="1"/>
        <v>0</v>
      </c>
      <c r="G10" s="70" t="str">
        <f>IF(B10="","",VLOOKUP($B10,ベース!A:D,4,FALSE))</f>
        <v>用紙はマニラ仙貨【右4穴】</v>
      </c>
      <c r="H10" s="71"/>
      <c r="I10" s="6"/>
      <c r="J10" s="124"/>
      <c r="K10" s="17" t="s">
        <v>89</v>
      </c>
      <c r="L10" s="81" t="str">
        <f>IF(K10="","",VLOOKUP($K10,ベース!A:D,2,FALSE))</f>
        <v>同表紙（総クロス）</v>
      </c>
      <c r="M10" s="81"/>
      <c r="N10" s="19">
        <f>IF(K10="","",VLOOKUP($K10,ベース!A:D,3,FALSE))</f>
        <v>1802</v>
      </c>
      <c r="O10" s="20"/>
      <c r="P10" s="21">
        <f t="shared" si="0"/>
        <v>0</v>
      </c>
      <c r="Q10" s="81" t="str">
        <f>IF(K10="","",VLOOKUP($K10,ベース!A:D,4,FALSE))</f>
        <v>【B4横】【左4穴】</v>
      </c>
      <c r="R10" s="81"/>
      <c r="S10" s="4"/>
    </row>
    <row r="11" spans="1:19">
      <c r="A11" s="75"/>
      <c r="B11" s="17" t="s">
        <v>131</v>
      </c>
      <c r="C11" s="18" t="str">
        <f>IF(B11="","",VLOOKUP($B11,ベース!A:D,2,FALSE))</f>
        <v>学校日誌（小・中・義）</v>
      </c>
      <c r="D11" s="19">
        <f>IF(B11="","",VLOOKUP($B11,ベース!A:D,3,FALSE))</f>
        <v>2873</v>
      </c>
      <c r="E11" s="20"/>
      <c r="F11" s="21">
        <f t="shared" si="1"/>
        <v>0</v>
      </c>
      <c r="G11" s="70">
        <f>IF(B11="","",VLOOKUP($B11,ベース!A:D,4,FALSE))</f>
        <v>0</v>
      </c>
      <c r="H11" s="71"/>
      <c r="I11" s="6"/>
      <c r="J11" s="124"/>
      <c r="K11" s="17" t="s">
        <v>90</v>
      </c>
      <c r="L11" s="81" t="str">
        <f>IF(K11="","",VLOOKUP($K11,ベース!A:D,2,FALSE))</f>
        <v>職員健康診断票</v>
      </c>
      <c r="M11" s="81"/>
      <c r="N11" s="19">
        <f>IF(K11="","",VLOOKUP($K11,ベース!A:D,3,FALSE))</f>
        <v>76</v>
      </c>
      <c r="O11" s="20"/>
      <c r="P11" s="21">
        <f t="shared" si="0"/>
        <v>0</v>
      </c>
      <c r="Q11" s="81" t="str">
        <f>IF(K11="","",VLOOKUP($K11,ベース!A:D,4,FALSE))</f>
        <v>【上2穴】</v>
      </c>
      <c r="R11" s="81"/>
      <c r="S11" s="4"/>
    </row>
    <row r="12" spans="1:19">
      <c r="A12" s="75"/>
      <c r="B12" s="17" t="s">
        <v>106</v>
      </c>
      <c r="C12" s="18" t="str">
        <f>IF(B12="","",VLOOKUP($B12,ベース!A:D,2,FALSE))</f>
        <v>当　　直　　日　　誌</v>
      </c>
      <c r="D12" s="19">
        <f>IF(B12="","",VLOOKUP($B12,ベース!A:D,3,FALSE))</f>
        <v>2873</v>
      </c>
      <c r="E12" s="20"/>
      <c r="F12" s="21">
        <f t="shared" si="1"/>
        <v>0</v>
      </c>
      <c r="G12" s="70">
        <f>IF(B12="","",VLOOKUP($B12,ベース!A:D,4,FALSE))</f>
        <v>0</v>
      </c>
      <c r="H12" s="71"/>
      <c r="I12" s="6"/>
      <c r="J12" s="124"/>
      <c r="K12" s="17" t="s">
        <v>91</v>
      </c>
      <c r="L12" s="81" t="str">
        <f>IF(K12="","",VLOOKUP($K12,ベース!A:D,2,FALSE))</f>
        <v>同表紙</v>
      </c>
      <c r="M12" s="81"/>
      <c r="N12" s="19">
        <f>IF(K12="","",VLOOKUP($K12,ベース!A:D,3,FALSE))</f>
        <v>531</v>
      </c>
      <c r="O12" s="20"/>
      <c r="P12" s="21">
        <f t="shared" si="0"/>
        <v>0</v>
      </c>
      <c r="Q12" s="81" t="str">
        <f>IF(K12="","",VLOOKUP($K12,ベース!A:D,4,FALSE))</f>
        <v>【上2穴】</v>
      </c>
      <c r="R12" s="81"/>
      <c r="S12" s="4"/>
    </row>
    <row r="13" spans="1:19">
      <c r="A13" s="75"/>
      <c r="B13" s="17" t="s">
        <v>107</v>
      </c>
      <c r="C13" s="18" t="str">
        <f>IF(B13="","",VLOOKUP($B13,ベース!A:D,2,FALSE))</f>
        <v>防　　火　　日　　誌</v>
      </c>
      <c r="D13" s="19">
        <f>IF(B13="","",VLOOKUP($B13,ベース!A:D,3,FALSE))</f>
        <v>2873</v>
      </c>
      <c r="E13" s="20"/>
      <c r="F13" s="21">
        <f t="shared" si="1"/>
        <v>0</v>
      </c>
      <c r="G13" s="70">
        <f>IF(B13="","",VLOOKUP($B13,ベース!A:D,4,FALSE))</f>
        <v>0</v>
      </c>
      <c r="H13" s="71"/>
      <c r="I13" s="6"/>
      <c r="J13" s="124"/>
      <c r="K13" s="17" t="s">
        <v>92</v>
      </c>
      <c r="L13" s="81" t="str">
        <f>IF(K13="","",VLOOKUP($K13,ベース!A:D,2,FALSE))</f>
        <v>週休日の振替え簿用紙</v>
      </c>
      <c r="M13" s="81"/>
      <c r="N13" s="19">
        <f>IF(K13="","",VLOOKUP($K13,ベース!A:D,3,FALSE))</f>
        <v>49</v>
      </c>
      <c r="O13" s="20"/>
      <c r="P13" s="21">
        <f t="shared" si="0"/>
        <v>0</v>
      </c>
      <c r="Q13" s="81" t="str">
        <f>IF(K13="","",VLOOKUP($K13,ベース!A:D,4,FALSE))</f>
        <v>【A4横】【上4穴】</v>
      </c>
      <c r="R13" s="81"/>
      <c r="S13" s="4"/>
    </row>
    <row r="14" spans="1:19">
      <c r="A14" s="75"/>
      <c r="B14" s="17" t="s">
        <v>108</v>
      </c>
      <c r="C14" s="18" t="str">
        <f>IF(B14="","",VLOOKUP($B14,ベース!A:D,2,FALSE))</f>
        <v>看　　護　　日　　誌</v>
      </c>
      <c r="D14" s="19">
        <f>IF(B14="","",VLOOKUP($B14,ベース!A:D,3,FALSE))</f>
        <v>2674</v>
      </c>
      <c r="E14" s="20"/>
      <c r="F14" s="21">
        <f t="shared" si="1"/>
        <v>0</v>
      </c>
      <c r="G14" s="70">
        <f>IF(B14="","",VLOOKUP($B14,ベース!A:D,4,FALSE))</f>
        <v>0</v>
      </c>
      <c r="H14" s="71"/>
      <c r="I14" s="6"/>
      <c r="J14" s="124"/>
      <c r="K14" s="17" t="s">
        <v>93</v>
      </c>
      <c r="L14" s="81" t="str">
        <f>IF(K14="","",VLOOKUP($K14,ベース!A:D,2,FALSE))</f>
        <v>同表紙</v>
      </c>
      <c r="M14" s="81"/>
      <c r="N14" s="19">
        <f>IF(K14="","",VLOOKUP($K14,ベース!A:D,3,FALSE))</f>
        <v>531</v>
      </c>
      <c r="O14" s="20"/>
      <c r="P14" s="21">
        <f t="shared" si="0"/>
        <v>0</v>
      </c>
      <c r="Q14" s="81" t="str">
        <f>IF(K14="","",VLOOKUP($K14,ベース!A:D,4,FALSE))</f>
        <v>【A4横】【上4穴】</v>
      </c>
      <c r="R14" s="81"/>
      <c r="S14" s="4"/>
    </row>
    <row r="15" spans="1:19">
      <c r="A15" s="75"/>
      <c r="B15" s="17" t="s">
        <v>109</v>
      </c>
      <c r="C15" s="18" t="str">
        <f>IF(B15="","",VLOOKUP($B15,ベース!A:D,2,FALSE))</f>
        <v>保健日誌（小・中等）</v>
      </c>
      <c r="D15" s="19">
        <f>IF(B15="","",VLOOKUP($B15,ベース!A:D,3,FALSE))</f>
        <v>2873</v>
      </c>
      <c r="E15" s="20"/>
      <c r="F15" s="21">
        <f t="shared" si="1"/>
        <v>0</v>
      </c>
      <c r="G15" s="70" t="str">
        <f>IF(B15="","",VLOOKUP($B15,ベース!A:D,4,FALSE))</f>
        <v>出欠記録６学年</v>
      </c>
      <c r="H15" s="71"/>
      <c r="I15" s="6"/>
      <c r="J15" s="124"/>
      <c r="K15" s="17" t="s">
        <v>76</v>
      </c>
      <c r="L15" s="81" t="str">
        <f>IF(K15="","",VLOOKUP($K15,ベース!A:D,2,FALSE))</f>
        <v>休暇カード</v>
      </c>
      <c r="M15" s="81"/>
      <c r="N15" s="19">
        <f>IF(K15="","",VLOOKUP($K15,ベース!A:D,3,FALSE))</f>
        <v>49</v>
      </c>
      <c r="O15" s="20"/>
      <c r="P15" s="21">
        <f t="shared" si="0"/>
        <v>0</v>
      </c>
      <c r="Q15" s="81" t="str">
        <f>IF(K15="","",VLOOKUP($K15,ベース!A:D,4,FALSE))</f>
        <v>暦年【上2穴】</v>
      </c>
      <c r="R15" s="81"/>
      <c r="S15" s="4"/>
    </row>
    <row r="16" spans="1:19">
      <c r="A16" s="75"/>
      <c r="B16" s="17" t="s">
        <v>110</v>
      </c>
      <c r="C16" s="18" t="str">
        <f>IF(B16="","",VLOOKUP($B16,ベース!A:D,2,FALSE))</f>
        <v>プール管理日誌（旧）</v>
      </c>
      <c r="D16" s="19">
        <f>IF(B16="","",VLOOKUP($B16,ベース!A:D,3,FALSE))</f>
        <v>1431</v>
      </c>
      <c r="E16" s="20"/>
      <c r="F16" s="21">
        <f t="shared" si="1"/>
        <v>0</v>
      </c>
      <c r="G16" s="70">
        <f>IF(B16="","",VLOOKUP($B16,ベース!A:D,4,FALSE))</f>
        <v>0</v>
      </c>
      <c r="H16" s="71"/>
      <c r="I16" s="6"/>
      <c r="J16" s="124"/>
      <c r="K16" s="17" t="s">
        <v>77</v>
      </c>
      <c r="L16" s="81" t="str">
        <f>IF(K16="","",VLOOKUP($K16,ベース!A:D,2,FALSE))</f>
        <v>同表紙</v>
      </c>
      <c r="M16" s="81"/>
      <c r="N16" s="19">
        <f>IF(K16="","",VLOOKUP($K16,ベース!A:D,3,FALSE))</f>
        <v>531</v>
      </c>
      <c r="O16" s="20"/>
      <c r="P16" s="21">
        <f t="shared" si="0"/>
        <v>0</v>
      </c>
      <c r="Q16" s="81" t="str">
        <f>IF(K16="","",VLOOKUP($K16,ベース!A:D,4,FALSE))</f>
        <v>暦年【上2穴】</v>
      </c>
      <c r="R16" s="81"/>
      <c r="S16" s="4"/>
    </row>
    <row r="17" spans="1:19">
      <c r="A17" s="75"/>
      <c r="B17" s="17" t="s">
        <v>289</v>
      </c>
      <c r="C17" s="18" t="str">
        <f>IF(B17="","",VLOOKUP($B17,ベース!A:D,2,FALSE))</f>
        <v>プール管理日誌（改訂版）</v>
      </c>
      <c r="D17" s="19">
        <f>IF(B17="","",VLOOKUP($B17,ベース!A:D,3,FALSE))</f>
        <v>2431</v>
      </c>
      <c r="E17" s="20"/>
      <c r="F17" s="21">
        <f t="shared" si="1"/>
        <v>0</v>
      </c>
      <c r="G17" s="70">
        <f>IF(B17="","",VLOOKUP($B17,ベース!A:D,4,FALSE))</f>
        <v>0</v>
      </c>
      <c r="H17" s="71"/>
      <c r="I17" s="6"/>
      <c r="J17" s="124"/>
      <c r="K17" s="17" t="s">
        <v>94</v>
      </c>
      <c r="L17" s="81" t="str">
        <f>IF(K17="","",VLOOKUP($K17,ベース!A:D,2,FALSE))</f>
        <v>研修承認願用紙</v>
      </c>
      <c r="M17" s="81"/>
      <c r="N17" s="19">
        <f>IF(K17="","",VLOOKUP($K17,ベース!A:D,3,FALSE))</f>
        <v>49</v>
      </c>
      <c r="O17" s="20"/>
      <c r="P17" s="21">
        <f t="shared" si="0"/>
        <v>0</v>
      </c>
      <c r="Q17" s="81" t="str">
        <f>IF(K17="","",VLOOKUP($K17,ベース!A:D,4,FALSE))</f>
        <v>【上2穴】</v>
      </c>
      <c r="R17" s="81"/>
      <c r="S17" s="4"/>
    </row>
    <row r="18" spans="1:19">
      <c r="A18" s="75"/>
      <c r="B18" s="17" t="s">
        <v>111</v>
      </c>
      <c r="C18" s="18" t="str">
        <f>IF(B18="","",VLOOKUP($B18,ベース!A:D,2,FALSE))</f>
        <v>給　　食　　日　　誌</v>
      </c>
      <c r="D18" s="19">
        <f>IF(B18="","",VLOOKUP($B18,ベース!A:D,3,FALSE))</f>
        <v>2873</v>
      </c>
      <c r="E18" s="20"/>
      <c r="F18" s="21">
        <f t="shared" si="1"/>
        <v>0</v>
      </c>
      <c r="G18" s="70">
        <f>IF(B18="","",VLOOKUP($B18,ベース!A:D,4,FALSE))</f>
        <v>0</v>
      </c>
      <c r="H18" s="71"/>
      <c r="I18" s="6"/>
      <c r="J18" s="124"/>
      <c r="K18" s="17" t="s">
        <v>95</v>
      </c>
      <c r="L18" s="81" t="str">
        <f>IF(K18="","",VLOOKUP($K18,ベース!A:D,2,FALSE))</f>
        <v>同表紙</v>
      </c>
      <c r="M18" s="81"/>
      <c r="N18" s="19">
        <f>IF(K18="","",VLOOKUP($K18,ベース!A:D,3,FALSE))</f>
        <v>531</v>
      </c>
      <c r="O18" s="20"/>
      <c r="P18" s="21">
        <f t="shared" si="0"/>
        <v>0</v>
      </c>
      <c r="Q18" s="81" t="str">
        <f>IF(K18="","",VLOOKUP($K18,ベース!A:D,4,FALSE))</f>
        <v>【上2穴】</v>
      </c>
      <c r="R18" s="81"/>
      <c r="S18" s="4"/>
    </row>
    <row r="19" spans="1:19">
      <c r="A19" s="75"/>
      <c r="B19" s="17" t="s">
        <v>74</v>
      </c>
      <c r="C19" s="18" t="str">
        <f>IF(B19="","",VLOOKUP($B19,ベース!A:D,2,FALSE))</f>
        <v>文書収受処理簿</v>
      </c>
      <c r="D19" s="19">
        <f>IF(B19="","",VLOOKUP($B19,ベース!A:D,3,FALSE))</f>
        <v>2653</v>
      </c>
      <c r="E19" s="20"/>
      <c r="F19" s="21">
        <f t="shared" si="1"/>
        <v>0</v>
      </c>
      <c r="G19" s="70" t="str">
        <f>IF(B19="","",VLOOKUP($B19,ベース!A:D,4,FALSE))</f>
        <v>暦年</v>
      </c>
      <c r="H19" s="71"/>
      <c r="I19" s="6"/>
      <c r="J19" s="124"/>
      <c r="K19" s="17" t="s">
        <v>96</v>
      </c>
      <c r="L19" s="81" t="str">
        <f>IF(K19="","",VLOOKUP($K19,ベース!A:D,2,FALSE))</f>
        <v>研修承認整理簿用紙</v>
      </c>
      <c r="M19" s="81"/>
      <c r="N19" s="19">
        <f>IF(K19="","",VLOOKUP($K19,ベース!A:D,3,FALSE))</f>
        <v>49</v>
      </c>
      <c r="O19" s="20"/>
      <c r="P19" s="21">
        <f t="shared" si="0"/>
        <v>0</v>
      </c>
      <c r="Q19" s="81" t="str">
        <f>IF(K19="","",VLOOKUP($K19,ベース!A:D,4,FALSE))</f>
        <v>【左4穴】</v>
      </c>
      <c r="R19" s="81"/>
      <c r="S19" s="4"/>
    </row>
    <row r="20" spans="1:19">
      <c r="A20" s="75"/>
      <c r="B20" s="17" t="s">
        <v>75</v>
      </c>
      <c r="C20" s="18" t="str">
        <f>IF(B20="","",VLOOKUP($B20,ベース!A:D,2,FALSE))</f>
        <v>文書番号簿</v>
      </c>
      <c r="D20" s="19">
        <f>IF(B20="","",VLOOKUP($B20,ベース!A:D,3,FALSE))</f>
        <v>2653</v>
      </c>
      <c r="E20" s="20"/>
      <c r="F20" s="21">
        <f t="shared" si="1"/>
        <v>0</v>
      </c>
      <c r="G20" s="70" t="str">
        <f>IF(B20="","",VLOOKUP($B20,ベース!A:D,4,FALSE))</f>
        <v>暦年</v>
      </c>
      <c r="H20" s="71"/>
      <c r="I20" s="6"/>
      <c r="J20" s="124"/>
      <c r="K20" s="17" t="s">
        <v>97</v>
      </c>
      <c r="L20" s="81" t="str">
        <f>IF(K20="","",VLOOKUP($K20,ベース!A:D,2,FALSE))</f>
        <v>同表紙</v>
      </c>
      <c r="M20" s="81"/>
      <c r="N20" s="19">
        <f>IF(K20="","",VLOOKUP($K20,ベース!A:D,3,FALSE))</f>
        <v>531</v>
      </c>
      <c r="O20" s="20"/>
      <c r="P20" s="21">
        <f t="shared" si="0"/>
        <v>0</v>
      </c>
      <c r="Q20" s="81" t="str">
        <f>IF(K20="","",VLOOKUP($K20,ベース!A:D,4,FALSE))</f>
        <v>【左4穴】</v>
      </c>
      <c r="R20" s="81"/>
      <c r="S20" s="4"/>
    </row>
    <row r="21" spans="1:19">
      <c r="A21" s="75"/>
      <c r="B21" s="17" t="s">
        <v>112</v>
      </c>
      <c r="C21" s="18" t="str">
        <f>IF(B21="","",VLOOKUP($B21,ベース!A:D,2,FALSE))</f>
        <v>学校医執務記録簿</v>
      </c>
      <c r="D21" s="19">
        <f>IF(B21="","",VLOOKUP($B21,ベース!A:D,3,FALSE))</f>
        <v>2541</v>
      </c>
      <c r="E21" s="20"/>
      <c r="F21" s="21">
        <f t="shared" si="1"/>
        <v>0</v>
      </c>
      <c r="G21" s="70">
        <f>IF(B21="","",VLOOKUP($B21,ベース!A:D,4,FALSE))</f>
        <v>0</v>
      </c>
      <c r="H21" s="71"/>
      <c r="I21" s="6"/>
      <c r="J21" s="124"/>
      <c r="K21" s="17" t="s">
        <v>98</v>
      </c>
      <c r="L21" s="81" t="str">
        <f>IF(K21="","",VLOOKUP($K21,ベース!A:D,2,FALSE))</f>
        <v>自家用車による公務出張申請書用紙</v>
      </c>
      <c r="M21" s="81"/>
      <c r="N21" s="19">
        <f>IF(K21="","",VLOOKUP($K21,ベース!A:D,3,FALSE))</f>
        <v>49</v>
      </c>
      <c r="O21" s="20"/>
      <c r="P21" s="21">
        <f t="shared" si="0"/>
        <v>0</v>
      </c>
      <c r="Q21" s="81" t="str">
        <f>IF(K21="","",VLOOKUP($K21,ベース!A:D,4,FALSE))</f>
        <v>【左4穴】</v>
      </c>
      <c r="R21" s="81"/>
      <c r="S21" s="4"/>
    </row>
    <row r="22" spans="1:19">
      <c r="A22" s="75"/>
      <c r="B22" s="17" t="s">
        <v>113</v>
      </c>
      <c r="C22" s="18" t="str">
        <f>IF(B22="","",VLOOKUP($B22,ベース!A:D,2,FALSE))</f>
        <v>学校歯科医執務記録簿</v>
      </c>
      <c r="D22" s="19">
        <f>IF(B22="","",VLOOKUP($B22,ベース!A:D,3,FALSE))</f>
        <v>2541</v>
      </c>
      <c r="E22" s="20"/>
      <c r="F22" s="21">
        <f t="shared" si="1"/>
        <v>0</v>
      </c>
      <c r="G22" s="70">
        <f>IF(B22="","",VLOOKUP($B22,ベース!A:D,4,FALSE))</f>
        <v>0</v>
      </c>
      <c r="H22" s="71"/>
      <c r="I22" s="6"/>
      <c r="J22" s="124"/>
      <c r="K22" s="17" t="s">
        <v>99</v>
      </c>
      <c r="L22" s="81" t="str">
        <f>IF(K22="","",VLOOKUP($K22,ベース!A:D,2,FALSE))</f>
        <v>同表紙</v>
      </c>
      <c r="M22" s="81"/>
      <c r="N22" s="19">
        <f>IF(K22="","",VLOOKUP($K22,ベース!A:D,3,FALSE))</f>
        <v>531</v>
      </c>
      <c r="O22" s="20"/>
      <c r="P22" s="21">
        <f t="shared" si="0"/>
        <v>0</v>
      </c>
      <c r="Q22" s="81" t="str">
        <f>IF(K22="","",VLOOKUP($K22,ベース!A:D,4,FALSE))</f>
        <v>【左4穴】</v>
      </c>
      <c r="R22" s="81"/>
      <c r="S22" s="4"/>
    </row>
    <row r="23" spans="1:19">
      <c r="A23" s="75"/>
      <c r="B23" s="17" t="s">
        <v>114</v>
      </c>
      <c r="C23" s="18" t="str">
        <f>IF(B23="","",VLOOKUP($B23,ベース!A:D,2,FALSE))</f>
        <v>学校薬剤師執務記録簿</v>
      </c>
      <c r="D23" s="19">
        <f>IF(B23="","",VLOOKUP($B23,ベース!A:D,3,FALSE))</f>
        <v>2541</v>
      </c>
      <c r="E23" s="20"/>
      <c r="F23" s="21">
        <f t="shared" si="1"/>
        <v>0</v>
      </c>
      <c r="G23" s="70">
        <f>IF(B23="","",VLOOKUP($B23,ベース!A:D,4,FALSE))</f>
        <v>0</v>
      </c>
      <c r="H23" s="71"/>
      <c r="I23" s="6"/>
      <c r="J23" s="124"/>
      <c r="K23" s="17" t="s">
        <v>100</v>
      </c>
      <c r="L23" s="81" t="str">
        <f>IF(K23="","",VLOOKUP($K23,ベース!A:D,2,FALSE))</f>
        <v>休日勤務に関わる勤務免除簿用紙</v>
      </c>
      <c r="M23" s="81"/>
      <c r="N23" s="19">
        <f>IF(K23="","",VLOOKUP($K23,ベース!A:D,3,FALSE))</f>
        <v>49</v>
      </c>
      <c r="O23" s="20"/>
      <c r="P23" s="21">
        <f t="shared" si="0"/>
        <v>0</v>
      </c>
      <c r="Q23" s="81" t="str">
        <f>IF(K23="","",VLOOKUP($K23,ベース!A:D,4,FALSE))</f>
        <v>【A4横】【左2穴】</v>
      </c>
      <c r="R23" s="81"/>
      <c r="S23" s="4"/>
    </row>
    <row r="24" spans="1:19">
      <c r="A24" s="75"/>
      <c r="B24" s="17" t="s">
        <v>136</v>
      </c>
      <c r="C24" s="18" t="str">
        <f>IF(B24="","",VLOOKUP($B24,ベース!A:D,2,FALSE))</f>
        <v>学校日誌　表紙（コンピュータ出力用）</v>
      </c>
      <c r="D24" s="19">
        <f>IF(B24="","",VLOOKUP($B24,ベース!A:D,3,FALSE))</f>
        <v>531</v>
      </c>
      <c r="E24" s="20"/>
      <c r="F24" s="21">
        <f t="shared" si="1"/>
        <v>0</v>
      </c>
      <c r="G24" s="70" t="str">
        <f>IF(B24="","",VLOOKUP($B24,ベース!A:D,4,FALSE))</f>
        <v>【左2穴】</v>
      </c>
      <c r="H24" s="71"/>
      <c r="I24" s="6"/>
      <c r="J24" s="124"/>
      <c r="K24" s="17" t="s">
        <v>101</v>
      </c>
      <c r="L24" s="81" t="str">
        <f>IF(K24="","",VLOOKUP($K24,ベース!A:D,2,FALSE))</f>
        <v>同表紙</v>
      </c>
      <c r="M24" s="81"/>
      <c r="N24" s="19">
        <f>IF(K24="","",VLOOKUP($K24,ベース!A:D,3,FALSE))</f>
        <v>531</v>
      </c>
      <c r="O24" s="20"/>
      <c r="P24" s="21">
        <f t="shared" si="0"/>
        <v>0</v>
      </c>
      <c r="Q24" s="81" t="str">
        <f>IF(K24="","",VLOOKUP($K24,ベース!A:D,4,FALSE))</f>
        <v>【左2穴】</v>
      </c>
      <c r="R24" s="81"/>
      <c r="S24" s="4"/>
    </row>
    <row r="25" spans="1:19">
      <c r="A25" s="75"/>
      <c r="B25" s="17" t="s">
        <v>115</v>
      </c>
      <c r="C25" s="18" t="str">
        <f>IF(B25="","",VLOOKUP($B25,ベース!A:D,2,FALSE))</f>
        <v>当直日誌　表紙（コンピュータ出力用）</v>
      </c>
      <c r="D25" s="19">
        <f>IF(B25="","",VLOOKUP($B25,ベース!A:D,3,FALSE))</f>
        <v>531</v>
      </c>
      <c r="E25" s="20"/>
      <c r="F25" s="21">
        <f t="shared" si="1"/>
        <v>0</v>
      </c>
      <c r="G25" s="70" t="str">
        <f>IF(B25="","",VLOOKUP($B25,ベース!A:D,4,FALSE))</f>
        <v>【左2穴】</v>
      </c>
      <c r="H25" s="71"/>
      <c r="I25" s="6"/>
      <c r="J25" s="124"/>
      <c r="K25" s="17" t="s">
        <v>78</v>
      </c>
      <c r="L25" s="81" t="str">
        <f>IF(K25="","",VLOOKUP($K25,ベース!A:D,2,FALSE))</f>
        <v>療養休暇用休暇カード</v>
      </c>
      <c r="M25" s="81"/>
      <c r="N25" s="19">
        <f>IF(K25="","",VLOOKUP($K25,ベース!A:D,3,FALSE))</f>
        <v>49</v>
      </c>
      <c r="O25" s="20"/>
      <c r="P25" s="21">
        <f t="shared" si="0"/>
        <v>0</v>
      </c>
      <c r="Q25" s="81" t="str">
        <f>IF(K25="","",VLOOKUP($K25,ベース!A:D,4,FALSE))</f>
        <v>暦年【上2穴】</v>
      </c>
      <c r="R25" s="81"/>
      <c r="S25" s="4"/>
    </row>
    <row r="26" spans="1:19">
      <c r="A26" s="75"/>
      <c r="B26" s="17" t="s">
        <v>116</v>
      </c>
      <c r="C26" s="18" t="str">
        <f>IF(B26="","",VLOOKUP($B26,ベース!A:D,2,FALSE))</f>
        <v>防火日誌　表紙（コンピュータ出力用）</v>
      </c>
      <c r="D26" s="19">
        <f>IF(B26="","",VLOOKUP($B26,ベース!A:D,3,FALSE))</f>
        <v>531</v>
      </c>
      <c r="E26" s="20"/>
      <c r="F26" s="21">
        <f t="shared" si="1"/>
        <v>0</v>
      </c>
      <c r="G26" s="70" t="str">
        <f>IF(B26="","",VLOOKUP($B26,ベース!A:D,4,FALSE))</f>
        <v>【左2穴】</v>
      </c>
      <c r="H26" s="71"/>
      <c r="I26" s="6"/>
      <c r="J26" s="124"/>
      <c r="K26" s="17" t="s">
        <v>79</v>
      </c>
      <c r="L26" s="81" t="str">
        <f>IF(K26="","",VLOOKUP($K26,ベース!A:D,2,FALSE))</f>
        <v>同表紙</v>
      </c>
      <c r="M26" s="81"/>
      <c r="N26" s="19">
        <f>IF(K26="","",VLOOKUP($K26,ベース!A:D,3,FALSE))</f>
        <v>531</v>
      </c>
      <c r="O26" s="20"/>
      <c r="P26" s="21">
        <f t="shared" si="0"/>
        <v>0</v>
      </c>
      <c r="Q26" s="81" t="str">
        <f>IF(K26="","",VLOOKUP($K26,ベース!A:D,4,FALSE))</f>
        <v>暦年【上2穴】</v>
      </c>
      <c r="R26" s="81"/>
      <c r="S26" s="4"/>
    </row>
    <row r="27" spans="1:19">
      <c r="A27" s="75"/>
      <c r="B27" s="17" t="s">
        <v>117</v>
      </c>
      <c r="C27" s="18" t="str">
        <f>IF(B27="","",VLOOKUP($B27,ベース!A:D,2,FALSE))</f>
        <v>看護日誌　表紙（コンピュータ出力用）</v>
      </c>
      <c r="D27" s="19">
        <f>IF(B27="","",VLOOKUP($B27,ベース!A:D,3,FALSE))</f>
        <v>531</v>
      </c>
      <c r="E27" s="20"/>
      <c r="F27" s="21">
        <f t="shared" si="1"/>
        <v>0</v>
      </c>
      <c r="G27" s="70" t="str">
        <f>IF(B27="","",VLOOKUP($B27,ベース!A:D,4,FALSE))</f>
        <v>【左2穴】</v>
      </c>
      <c r="H27" s="71"/>
      <c r="I27" s="6"/>
      <c r="J27" s="125"/>
      <c r="K27" s="22"/>
      <c r="L27" s="83" t="str">
        <f>IF(K27="","",VLOOKUP($K27,ベース!A:D,2,FALSE))</f>
        <v/>
      </c>
      <c r="M27" s="83"/>
      <c r="N27" s="24" t="str">
        <f>IF(K27="","",VLOOKUP($K27,ベース!A:D,3,FALSE))</f>
        <v/>
      </c>
      <c r="O27" s="25"/>
      <c r="P27" s="26" t="str">
        <f t="shared" ref="P27:P28" si="2">IF(K27="","",N27*O27)</f>
        <v/>
      </c>
      <c r="Q27" s="83" t="str">
        <f>IF(K27="","",VLOOKUP($K27,ベース!A:D,4,FALSE))</f>
        <v/>
      </c>
      <c r="R27" s="83"/>
      <c r="S27" s="4"/>
    </row>
    <row r="28" spans="1:19">
      <c r="A28" s="75"/>
      <c r="B28" s="17" t="s">
        <v>118</v>
      </c>
      <c r="C28" s="18" t="str">
        <f>IF(B28="","",VLOOKUP($B28,ベース!A:D,2,FALSE))</f>
        <v>保健日誌　表紙（コンピュータ出力用）</v>
      </c>
      <c r="D28" s="19">
        <f>IF(B28="","",VLOOKUP($B28,ベース!A:D,3,FALSE))</f>
        <v>531</v>
      </c>
      <c r="E28" s="20"/>
      <c r="F28" s="21">
        <f t="shared" si="1"/>
        <v>0</v>
      </c>
      <c r="G28" s="70" t="str">
        <f>IF(B28="","",VLOOKUP($B28,ベース!A:D,4,FALSE))</f>
        <v>【左2穴】</v>
      </c>
      <c r="H28" s="71"/>
      <c r="I28" s="6"/>
      <c r="J28" s="120" t="s">
        <v>182</v>
      </c>
      <c r="K28" s="29" t="s">
        <v>178</v>
      </c>
      <c r="L28" s="82" t="str">
        <f>IF(K28="","",VLOOKUP($K28,ベース!A:D,2,FALSE))</f>
        <v>児童指導要録用紙（様式1・様式2）</v>
      </c>
      <c r="M28" s="82"/>
      <c r="N28" s="30">
        <f>IF(K28="","",VLOOKUP($K28,ベース!A:D,3,FALSE))</f>
        <v>104</v>
      </c>
      <c r="O28" s="53"/>
      <c r="P28" s="52">
        <f t="shared" si="2"/>
        <v>0</v>
      </c>
      <c r="Q28" s="82" t="str">
        <f>IF(K28="","",VLOOKUP($K28,ベース!A:D,4,FALSE))</f>
        <v>1セット　1人分【左4穴】</v>
      </c>
      <c r="R28" s="82"/>
      <c r="S28" s="4"/>
    </row>
    <row r="29" spans="1:19">
      <c r="A29" s="75"/>
      <c r="B29" s="17" t="s">
        <v>119</v>
      </c>
      <c r="C29" s="18" t="str">
        <f>IF(B29="","",VLOOKUP($B29,ベース!A:D,2,FALSE))</f>
        <v>給食日誌　表紙（コンピュータ出力用）</v>
      </c>
      <c r="D29" s="19">
        <f>IF(B29="","",VLOOKUP($B29,ベース!A:D,3,FALSE))</f>
        <v>531</v>
      </c>
      <c r="E29" s="20"/>
      <c r="F29" s="21">
        <f t="shared" si="1"/>
        <v>0</v>
      </c>
      <c r="G29" s="70" t="str">
        <f>IF(B29="","",VLOOKUP($B29,ベース!A:D,4,FALSE))</f>
        <v>【左2穴】</v>
      </c>
      <c r="H29" s="71"/>
      <c r="I29" s="6"/>
      <c r="J29" s="121"/>
      <c r="K29" s="17" t="s">
        <v>140</v>
      </c>
      <c r="L29" s="81" t="str">
        <f>IF(K29="","",VLOOKUP($K29,ベース!A:D,2,FALSE))</f>
        <v>小学部児童指導要録用紙（知的障害用 様式1・様式2）</v>
      </c>
      <c r="M29" s="81"/>
      <c r="N29" s="19">
        <f>IF(K29="","",VLOOKUP($K29,ベース!A:D,3,FALSE))</f>
        <v>104</v>
      </c>
      <c r="O29" s="20"/>
      <c r="P29" s="21">
        <f t="shared" si="0"/>
        <v>0</v>
      </c>
      <c r="Q29" s="81" t="str">
        <f>IF(K29="","",VLOOKUP($K29,ベース!A:D,4,FALSE))</f>
        <v>1セット　1人分【左4穴】</v>
      </c>
      <c r="R29" s="81"/>
      <c r="S29" s="4"/>
    </row>
    <row r="30" spans="1:19">
      <c r="A30" s="75"/>
      <c r="B30" s="17" t="s">
        <v>120</v>
      </c>
      <c r="C30" s="18" t="str">
        <f>IF(B30="","",VLOOKUP($B30,ベース!A:D,2,FALSE))</f>
        <v>プール管理日誌　表紙（コンピュータ出力用）</v>
      </c>
      <c r="D30" s="19">
        <f>IF(B30="","",VLOOKUP($B30,ベース!A:D,3,FALSE))</f>
        <v>531</v>
      </c>
      <c r="E30" s="20"/>
      <c r="F30" s="21">
        <f t="shared" si="1"/>
        <v>0</v>
      </c>
      <c r="G30" s="70" t="str">
        <f>IF(B30="","",VLOOKUP($B30,ベース!A:D,4,FALSE))</f>
        <v>【左2穴】</v>
      </c>
      <c r="H30" s="71"/>
      <c r="I30" s="6"/>
      <c r="J30" s="121"/>
      <c r="K30" s="17" t="s">
        <v>143</v>
      </c>
      <c r="L30" s="81" t="str">
        <f>IF(K30="","",VLOOKUP($K30,ベース!A:D,2,FALSE))</f>
        <v>指導要録表紙／小・中／学　籍</v>
      </c>
      <c r="M30" s="81"/>
      <c r="N30" s="19">
        <f>IF(K30="","",VLOOKUP($K30,ベース!A:D,3,FALSE))</f>
        <v>613</v>
      </c>
      <c r="O30" s="20"/>
      <c r="P30" s="21">
        <f t="shared" si="0"/>
        <v>0</v>
      </c>
      <c r="Q30" s="81" t="str">
        <f>IF(K30="","",VLOOKUP($K30,ベース!A:D,4,FALSE))</f>
        <v>前付2枚付【左4穴】</v>
      </c>
      <c r="R30" s="81"/>
      <c r="S30" s="4"/>
    </row>
    <row r="31" spans="1:19">
      <c r="A31" s="75"/>
      <c r="B31" s="17" t="s">
        <v>121</v>
      </c>
      <c r="C31" s="18" t="str">
        <f>IF(B31="","",VLOOKUP($B31,ベース!A:D,2,FALSE))</f>
        <v>学校医執務記録簿　表紙（コンピュータ出力用）</v>
      </c>
      <c r="D31" s="19">
        <f>IF(B31="","",VLOOKUP($B31,ベース!A:D,3,FALSE))</f>
        <v>531</v>
      </c>
      <c r="E31" s="20"/>
      <c r="F31" s="21">
        <f t="shared" si="1"/>
        <v>0</v>
      </c>
      <c r="G31" s="70" t="str">
        <f>IF(B31="","",VLOOKUP($B31,ベース!A:D,4,FALSE))</f>
        <v>【左2穴】</v>
      </c>
      <c r="H31" s="71"/>
      <c r="I31" s="6"/>
      <c r="J31" s="121"/>
      <c r="K31" s="17" t="s">
        <v>144</v>
      </c>
      <c r="L31" s="81" t="str">
        <f>IF(K31="","",VLOOKUP($K31,ベース!A:D,2,FALSE))</f>
        <v>指導要録表紙／小・中／指　導</v>
      </c>
      <c r="M31" s="81"/>
      <c r="N31" s="19">
        <f>IF(K31="","",VLOOKUP($K31,ベース!A:D,3,FALSE))</f>
        <v>613</v>
      </c>
      <c r="O31" s="20"/>
      <c r="P31" s="21">
        <f t="shared" ref="P31:P35" si="3">IF(K31="","",N31*O31)</f>
        <v>0</v>
      </c>
      <c r="Q31" s="81" t="str">
        <f>IF(K31="","",VLOOKUP($K31,ベース!A:D,4,FALSE))</f>
        <v>前付2枚付【左4穴】</v>
      </c>
      <c r="R31" s="81"/>
      <c r="S31" s="4"/>
    </row>
    <row r="32" spans="1:19">
      <c r="A32" s="75"/>
      <c r="B32" s="17" t="s">
        <v>122</v>
      </c>
      <c r="C32" s="18" t="str">
        <f>IF(B32="","",VLOOKUP($B32,ベース!A:D,2,FALSE))</f>
        <v>学校歯科医執務記録簿　表紙（コンピュータ出力用）</v>
      </c>
      <c r="D32" s="19">
        <f>IF(B32="","",VLOOKUP($B32,ベース!A:D,3,FALSE))</f>
        <v>531</v>
      </c>
      <c r="E32" s="20"/>
      <c r="F32" s="21">
        <f t="shared" si="1"/>
        <v>0</v>
      </c>
      <c r="G32" s="70" t="str">
        <f>IF(B32="","",VLOOKUP($B32,ベース!A:D,4,FALSE))</f>
        <v>【左2穴】</v>
      </c>
      <c r="H32" s="71"/>
      <c r="I32" s="6"/>
      <c r="J32" s="121"/>
      <c r="K32" s="17" t="s">
        <v>179</v>
      </c>
      <c r="L32" s="81" t="str">
        <f>IF(K32="","",VLOOKUP($K32,ベース!A:D,2,FALSE))</f>
        <v>指導要録前付</v>
      </c>
      <c r="M32" s="81"/>
      <c r="N32" s="19">
        <f>IF(K32="","",VLOOKUP($K32,ベース!A:D,3,FALSE))</f>
        <v>25</v>
      </c>
      <c r="O32" s="20"/>
      <c r="P32" s="21">
        <f t="shared" si="3"/>
        <v>0</v>
      </c>
      <c r="Q32" s="81" t="str">
        <f>IF(K32="","",VLOOKUP($K32,ベース!A:D,4,FALSE))</f>
        <v>【左4穴】</v>
      </c>
      <c r="R32" s="81"/>
      <c r="S32" s="4"/>
    </row>
    <row r="33" spans="1:19">
      <c r="A33" s="75"/>
      <c r="B33" s="17" t="s">
        <v>123</v>
      </c>
      <c r="C33" s="18" t="str">
        <f>IF(B33="","",VLOOKUP($B33,ベース!A:D,2,FALSE))</f>
        <v>学校薬剤師執務記録簿　表紙（コンピュータ出力用）</v>
      </c>
      <c r="D33" s="19">
        <f>IF(B33="","",VLOOKUP($B33,ベース!A:D,3,FALSE))</f>
        <v>531</v>
      </c>
      <c r="E33" s="20"/>
      <c r="F33" s="21">
        <f t="shared" si="1"/>
        <v>0</v>
      </c>
      <c r="G33" s="70" t="str">
        <f>IF(B33="","",VLOOKUP($B33,ベース!A:D,4,FALSE))</f>
        <v>【左2穴】</v>
      </c>
      <c r="H33" s="71"/>
      <c r="I33" s="6"/>
      <c r="J33" s="121"/>
      <c r="K33" s="17" t="s">
        <v>180</v>
      </c>
      <c r="L33" s="81" t="str">
        <f>IF(K33="","",VLOOKUP($K33,ベース!A:D,2,FALSE))</f>
        <v>横型〈男女別〉出席簿用紙</v>
      </c>
      <c r="M33" s="81"/>
      <c r="N33" s="19">
        <f>IF(K33="","",VLOOKUP($K33,ベース!A:D,3,FALSE))</f>
        <v>49</v>
      </c>
      <c r="O33" s="20"/>
      <c r="P33" s="21">
        <f t="shared" si="3"/>
        <v>0</v>
      </c>
      <c r="Q33" s="81" t="str">
        <f>IF(K33="","",VLOOKUP($K33,ベース!A:D,4,FALSE))</f>
        <v>【A4横】【左4穴】</v>
      </c>
      <c r="R33" s="81"/>
      <c r="S33" s="4"/>
    </row>
    <row r="34" spans="1:19">
      <c r="A34" s="75"/>
      <c r="B34" s="17" t="s">
        <v>137</v>
      </c>
      <c r="C34" s="18" t="str">
        <f>IF(B34="","",VLOOKUP($B34,ベース!A:D,2,FALSE))</f>
        <v>理科薬品関係受払簿（冊子）</v>
      </c>
      <c r="D34" s="19">
        <f>IF(B34="","",VLOOKUP($B34,ベース!A:D,3,FALSE))</f>
        <v>2700</v>
      </c>
      <c r="E34" s="20"/>
      <c r="F34" s="21">
        <f t="shared" si="1"/>
        <v>0</v>
      </c>
      <c r="G34" s="70" t="str">
        <f>IF(B34="","",VLOOKUP($B34,ベース!A:D,4,FALSE))</f>
        <v>記入例1枚・受払簿用紙50枚 点検一覧表4枚付</v>
      </c>
      <c r="H34" s="71"/>
      <c r="I34" s="6"/>
      <c r="J34" s="121"/>
      <c r="K34" s="17" t="s">
        <v>181</v>
      </c>
      <c r="L34" s="81" t="str">
        <f>IF(K34="","",VLOOKUP($K34,ベース!A:D,2,FALSE))</f>
        <v>横型〈男女別〉出席簿表紙</v>
      </c>
      <c r="M34" s="81"/>
      <c r="N34" s="19">
        <f>IF(K34="","",VLOOKUP($K34,ベース!A:D,3,FALSE))</f>
        <v>590</v>
      </c>
      <c r="O34" s="20"/>
      <c r="P34" s="21">
        <f t="shared" si="3"/>
        <v>0</v>
      </c>
      <c r="Q34" s="81" t="str">
        <f>IF(K34="","",VLOOKUP($K34,ベース!A:D,4,FALSE))</f>
        <v>前付1枚付/令7凡例一部変更【A4横】【左4穴】</v>
      </c>
      <c r="R34" s="81"/>
      <c r="S34" s="4"/>
    </row>
    <row r="35" spans="1:19">
      <c r="A35" s="75"/>
      <c r="B35" s="17" t="s">
        <v>138</v>
      </c>
      <c r="C35" s="18" t="str">
        <f>IF(B35="","",VLOOKUP($B35,ベース!A:D,2,FALSE))</f>
        <v>理科薬品関係受払簿表紙</v>
      </c>
      <c r="D35" s="19">
        <f>IF(B35="","",VLOOKUP($B35,ベース!A:D,3,FALSE))</f>
        <v>531</v>
      </c>
      <c r="E35" s="20"/>
      <c r="F35" s="21">
        <f t="shared" si="1"/>
        <v>0</v>
      </c>
      <c r="G35" s="70" t="str">
        <f>IF(B35="","",VLOOKUP($B35,ベース!A:D,4,FALSE))</f>
        <v>記入例1枚 【左2穴】</v>
      </c>
      <c r="H35" s="71"/>
      <c r="I35" s="6"/>
      <c r="J35" s="121"/>
      <c r="K35" s="17" t="s">
        <v>183</v>
      </c>
      <c r="L35" s="81" t="str">
        <f>IF(K35="","",VLOOKUP($K35,ベース!A:D,2,FALSE))</f>
        <v>出席簿表紙（コンピュータ出力用）</v>
      </c>
      <c r="M35" s="81"/>
      <c r="N35" s="19">
        <f>IF(K35="","",VLOOKUP($K35,ベース!A:D,3,FALSE))</f>
        <v>531</v>
      </c>
      <c r="O35" s="20"/>
      <c r="P35" s="21">
        <f t="shared" si="3"/>
        <v>0</v>
      </c>
      <c r="Q35" s="81" t="str">
        <f>IF(K35="","",VLOOKUP($K35,ベース!A:D,4,FALSE))</f>
        <v>【A4横】【左2穴】</v>
      </c>
      <c r="R35" s="81"/>
      <c r="S35" s="4"/>
    </row>
    <row r="36" spans="1:19">
      <c r="A36" s="75"/>
      <c r="B36" s="17" t="s">
        <v>28</v>
      </c>
      <c r="C36" s="18" t="str">
        <f>IF(B36="","",VLOOKUP($B36,ベース!A:D,2,FALSE))</f>
        <v>理科薬品関係点検一覧表用紙</v>
      </c>
      <c r="D36" s="19">
        <f>IF(B36="","",VLOOKUP($B36,ベース!A:D,3,FALSE))</f>
        <v>49</v>
      </c>
      <c r="E36" s="20"/>
      <c r="F36" s="21">
        <f t="shared" si="1"/>
        <v>0</v>
      </c>
      <c r="G36" s="70" t="str">
        <f>IF(B36="","",VLOOKUP($B36,ベース!A:D,4,FALSE))</f>
        <v>【左2穴】</v>
      </c>
      <c r="H36" s="71"/>
      <c r="I36" s="6"/>
      <c r="J36" s="121"/>
      <c r="K36" s="17" t="s">
        <v>184</v>
      </c>
      <c r="L36" s="81" t="str">
        <f>IF(K36="","",VLOOKUP($K36,ベース!A:D,2,FALSE))</f>
        <v>縦型〈男女混合〉出席簿用紙</v>
      </c>
      <c r="M36" s="81"/>
      <c r="N36" s="19">
        <f>IF(K36="","",VLOOKUP($K36,ベース!A:D,3,FALSE))</f>
        <v>49</v>
      </c>
      <c r="O36" s="20"/>
      <c r="P36" s="21">
        <f t="shared" si="0"/>
        <v>0</v>
      </c>
      <c r="Q36" s="81">
        <f>IF(K36="","",VLOOKUP($K36,ベース!A:D,4,FALSE))</f>
        <v>0</v>
      </c>
      <c r="R36" s="81"/>
      <c r="S36" s="4"/>
    </row>
    <row r="37" spans="1:19">
      <c r="A37" s="75"/>
      <c r="B37" s="17" t="s">
        <v>30</v>
      </c>
      <c r="C37" s="18" t="str">
        <f>IF(B37="","",VLOOKUP($B37,ベース!A:D,2,FALSE))</f>
        <v>理科薬品関係受払簿用紙</v>
      </c>
      <c r="D37" s="19">
        <f>IF(B37="","",VLOOKUP($B37,ベース!A:D,3,FALSE))</f>
        <v>49</v>
      </c>
      <c r="E37" s="20"/>
      <c r="F37" s="21">
        <f t="shared" si="1"/>
        <v>0</v>
      </c>
      <c r="G37" s="70" t="str">
        <f>IF(B37="","",VLOOKUP($B37,ベース!A:D,4,FALSE))</f>
        <v>【左2穴】</v>
      </c>
      <c r="H37" s="71"/>
      <c r="I37" s="6"/>
      <c r="J37" s="121"/>
      <c r="K37" s="17" t="s">
        <v>185</v>
      </c>
      <c r="L37" s="81" t="str">
        <f>IF(K37="","",VLOOKUP($K37,ベース!A:D,2,FALSE))</f>
        <v>縦型〈男女混合〉出席簿表紙</v>
      </c>
      <c r="M37" s="81"/>
      <c r="N37" s="19">
        <f>IF(K37="","",VLOOKUP($K37,ベース!A:D,3,FALSE))</f>
        <v>590</v>
      </c>
      <c r="O37" s="20"/>
      <c r="P37" s="21">
        <f t="shared" si="0"/>
        <v>0</v>
      </c>
      <c r="Q37" s="81" t="str">
        <f>IF(K37="","",VLOOKUP($K37,ベース!A:D,4,FALSE))</f>
        <v>前付1枚付/令7凡例一部変更【左4穴】</v>
      </c>
      <c r="R37" s="81"/>
      <c r="S37" s="4"/>
    </row>
    <row r="38" spans="1:19">
      <c r="A38" s="76"/>
      <c r="B38" s="22"/>
      <c r="C38" s="23" t="str">
        <f>IF(B38="","",VLOOKUP($B38,ベース!A:D,2,FALSE))</f>
        <v/>
      </c>
      <c r="D38" s="24" t="str">
        <f>IF(B38="","",VLOOKUP($B38,ベース!A:D,3,FALSE))</f>
        <v/>
      </c>
      <c r="E38" s="25"/>
      <c r="F38" s="26" t="str">
        <f t="shared" si="1"/>
        <v/>
      </c>
      <c r="G38" s="113" t="str">
        <f>IF(B38="","",VLOOKUP($B38,ベース!A:D,4,FALSE))</f>
        <v/>
      </c>
      <c r="H38" s="114"/>
      <c r="I38" s="6"/>
      <c r="J38" s="121"/>
      <c r="K38" s="17" t="s">
        <v>186</v>
      </c>
      <c r="L38" s="81" t="str">
        <f>IF(K38="","",VLOOKUP($K38,ベース!A:D,2,FALSE))</f>
        <v>出席簿表紙（コンピュータ出力用）</v>
      </c>
      <c r="M38" s="81"/>
      <c r="N38" s="19">
        <f>IF(K38="","",VLOOKUP($K38,ベース!A:D,3,FALSE))</f>
        <v>531</v>
      </c>
      <c r="O38" s="20"/>
      <c r="P38" s="21">
        <f t="shared" si="0"/>
        <v>0</v>
      </c>
      <c r="Q38" s="81" t="str">
        <f>IF(K38="","",VLOOKUP($K38,ベース!A:D,4,FALSE))</f>
        <v>【左2穴】</v>
      </c>
      <c r="R38" s="81"/>
      <c r="S38" s="4"/>
    </row>
    <row r="39" spans="1:19">
      <c r="A39" s="14"/>
      <c r="B39" s="6"/>
      <c r="C39" s="6"/>
      <c r="D39" s="6"/>
      <c r="E39" s="6"/>
      <c r="F39" s="6"/>
      <c r="G39" s="6"/>
      <c r="H39" s="6"/>
      <c r="I39" s="6"/>
      <c r="J39" s="121"/>
      <c r="K39" s="17" t="s">
        <v>152</v>
      </c>
      <c r="L39" s="81" t="str">
        <f>IF(K39="","",VLOOKUP($K39,ベース!A:D,2,FALSE))</f>
        <v>児童・生徒健康診断票（小・中・義）</v>
      </c>
      <c r="M39" s="81"/>
      <c r="N39" s="19">
        <f>IF(K39="","",VLOOKUP($K39,ベース!A:D,3,FALSE))</f>
        <v>49</v>
      </c>
      <c r="O39" s="20"/>
      <c r="P39" s="21">
        <f t="shared" si="0"/>
        <v>0</v>
      </c>
      <c r="Q39" s="81" t="str">
        <f>IF(K39="","",VLOOKUP($K39,ベース!A:D,4,FALSE))</f>
        <v>【上2穴】</v>
      </c>
      <c r="R39" s="81"/>
      <c r="S39" s="4"/>
    </row>
    <row r="40" spans="1:19" ht="13.5" customHeight="1">
      <c r="A40" s="102" t="s">
        <v>296</v>
      </c>
      <c r="B40" s="102"/>
      <c r="C40" s="102"/>
      <c r="D40" s="102"/>
      <c r="E40" s="102"/>
      <c r="F40" s="102"/>
      <c r="G40" s="102"/>
      <c r="H40" s="102"/>
      <c r="I40" s="6"/>
      <c r="J40" s="121"/>
      <c r="K40" s="17" t="s">
        <v>153</v>
      </c>
      <c r="L40" s="81" t="str">
        <f>IF(K40="","",VLOOKUP($K40,ベース!A:D,2,FALSE))</f>
        <v>同　　　表　　　紙（小・中）</v>
      </c>
      <c r="M40" s="81"/>
      <c r="N40" s="19">
        <f>IF(K40="","",VLOOKUP($K40,ベース!A:D,3,FALSE))</f>
        <v>493</v>
      </c>
      <c r="O40" s="20"/>
      <c r="P40" s="21">
        <f t="shared" si="0"/>
        <v>0</v>
      </c>
      <c r="Q40" s="81" t="str">
        <f>IF(K40="","",VLOOKUP($K40,ベース!A:D,4,FALSE))</f>
        <v>記入例令8一部変更1枚・前付2枚付【上2穴】</v>
      </c>
      <c r="R40" s="81"/>
      <c r="S40" s="4"/>
    </row>
    <row r="41" spans="1:19">
      <c r="A41" s="102"/>
      <c r="B41" s="102"/>
      <c r="C41" s="102"/>
      <c r="D41" s="102"/>
      <c r="E41" s="102"/>
      <c r="F41" s="102"/>
      <c r="G41" s="102"/>
      <c r="H41" s="102"/>
      <c r="I41" s="6"/>
      <c r="J41" s="121"/>
      <c r="K41" s="17" t="s">
        <v>154</v>
      </c>
      <c r="L41" s="81" t="str">
        <f>IF(K41="","",VLOOKUP($K41,ベース!A:D,2,FALSE))</f>
        <v>児童・生徒健康診断票前付（小・中・義）</v>
      </c>
      <c r="M41" s="81"/>
      <c r="N41" s="19">
        <f>IF(K41="","",VLOOKUP($K41,ベース!A:D,3,FALSE))</f>
        <v>25</v>
      </c>
      <c r="O41" s="20"/>
      <c r="P41" s="21">
        <f t="shared" si="0"/>
        <v>0</v>
      </c>
      <c r="Q41" s="81" t="str">
        <f>IF(K41="","",VLOOKUP($K41,ベース!A:D,4,FALSE))</f>
        <v>【上2穴】</v>
      </c>
      <c r="R41" s="81"/>
      <c r="S41" s="4"/>
    </row>
    <row r="42" spans="1:19">
      <c r="A42" s="103" t="s">
        <v>292</v>
      </c>
      <c r="B42" s="104"/>
      <c r="C42" s="105"/>
      <c r="D42" s="105"/>
      <c r="E42" s="105"/>
      <c r="F42" s="105"/>
      <c r="G42" s="105"/>
      <c r="H42" s="106"/>
      <c r="I42" s="6"/>
      <c r="J42" s="121"/>
      <c r="K42" s="17" t="s">
        <v>162</v>
      </c>
      <c r="L42" s="81" t="str">
        <f>IF(K42="","",VLOOKUP($K42,ベース!A:D,2,FALSE))</f>
        <v>同表紙（コンピュータ出力用）</v>
      </c>
      <c r="M42" s="81"/>
      <c r="N42" s="19">
        <f>IF(K42="","",VLOOKUP($K42,ベース!A:D,3,FALSE))</f>
        <v>493</v>
      </c>
      <c r="O42" s="20"/>
      <c r="P42" s="21">
        <f t="shared" ref="P42:P43" si="4">IF(K42="","",N42*O42)</f>
        <v>0</v>
      </c>
      <c r="Q42" s="81" t="str">
        <f>IF(K42="","",VLOOKUP($K42,ベース!A:D,4,FALSE))</f>
        <v>記入例1枚・前付2枚付【左2穴】</v>
      </c>
      <c r="R42" s="81"/>
      <c r="S42" s="4"/>
    </row>
    <row r="43" spans="1:19">
      <c r="A43" s="107"/>
      <c r="B43" s="108"/>
      <c r="C43" s="108"/>
      <c r="D43" s="108"/>
      <c r="E43" s="108"/>
      <c r="F43" s="108"/>
      <c r="G43" s="108"/>
      <c r="H43" s="109"/>
      <c r="I43" s="6"/>
      <c r="J43" s="121"/>
      <c r="K43" s="17" t="s">
        <v>158</v>
      </c>
      <c r="L43" s="81" t="str">
        <f>IF(K43="","",VLOOKUP($K43,ベース!A:D,2,FALSE))</f>
        <v>卒業証書台帳</v>
      </c>
      <c r="M43" s="81"/>
      <c r="N43" s="19">
        <f>IF(K43="","",VLOOKUP($K43,ベース!A:D,3,FALSE))</f>
        <v>4581</v>
      </c>
      <c r="O43" s="20"/>
      <c r="P43" s="21">
        <f t="shared" si="4"/>
        <v>0</v>
      </c>
      <c r="Q43" s="81" t="str">
        <f>IF(K43="","",VLOOKUP($K43,ベース!A:D,4,FALSE))</f>
        <v>100枚綴【左4穴】表紙・用紙セット</v>
      </c>
      <c r="R43" s="81"/>
      <c r="S43" s="4"/>
    </row>
    <row r="44" spans="1:19">
      <c r="A44" s="107"/>
      <c r="B44" s="108"/>
      <c r="C44" s="108"/>
      <c r="D44" s="108"/>
      <c r="E44" s="108"/>
      <c r="F44" s="108"/>
      <c r="G44" s="108"/>
      <c r="H44" s="109"/>
      <c r="I44" s="6"/>
      <c r="J44" s="121"/>
      <c r="K44" s="17" t="s">
        <v>62</v>
      </c>
      <c r="L44" s="81" t="str">
        <f>IF(K44="","",VLOOKUP($K44,ベース!A:D,2,FALSE))</f>
        <v>同表紙</v>
      </c>
      <c r="M44" s="81"/>
      <c r="N44" s="19">
        <f>IF(K44="","",VLOOKUP($K44,ベース!A:D,3,FALSE))</f>
        <v>2149</v>
      </c>
      <c r="O44" s="20"/>
      <c r="P44" s="21">
        <f t="shared" ref="P44" si="5">IF(K44="","",N44*O44)</f>
        <v>0</v>
      </c>
      <c r="Q44" s="81" t="str">
        <f>IF(K44="","",VLOOKUP($K44,ベース!A:D,4,FALSE))</f>
        <v>【左4穴】</v>
      </c>
      <c r="R44" s="81"/>
      <c r="S44" s="4"/>
    </row>
    <row r="45" spans="1:19">
      <c r="A45" s="107"/>
      <c r="B45" s="108"/>
      <c r="C45" s="108"/>
      <c r="D45" s="108"/>
      <c r="E45" s="108"/>
      <c r="F45" s="108"/>
      <c r="G45" s="108"/>
      <c r="H45" s="109"/>
      <c r="I45" s="6"/>
      <c r="J45" s="121"/>
      <c r="K45" s="17" t="s">
        <v>160</v>
      </c>
      <c r="L45" s="81" t="str">
        <f>IF(K45="","",VLOOKUP($K45,ベース!A:D,2,FALSE))</f>
        <v>卒業証書台帳用紙</v>
      </c>
      <c r="M45" s="81"/>
      <c r="N45" s="19">
        <f>IF(K45="","",VLOOKUP($K45,ベース!A:D,3,FALSE))</f>
        <v>38</v>
      </c>
      <c r="O45" s="20"/>
      <c r="P45" s="21">
        <f t="shared" ref="P45:P46" si="6">IF(K45="","",N45*O45)</f>
        <v>0</v>
      </c>
      <c r="Q45" s="81" t="str">
        <f>IF(K45="","",VLOOKUP($K45,ベース!A:D,4,FALSE))</f>
        <v>【左4穴】</v>
      </c>
      <c r="R45" s="81"/>
      <c r="S45" s="4"/>
    </row>
    <row r="46" spans="1:19">
      <c r="A46" s="110"/>
      <c r="B46" s="111"/>
      <c r="C46" s="111"/>
      <c r="D46" s="111"/>
      <c r="E46" s="111"/>
      <c r="F46" s="111"/>
      <c r="G46" s="111"/>
      <c r="H46" s="112"/>
      <c r="I46" s="6"/>
      <c r="J46" s="121"/>
      <c r="K46" s="17" t="s">
        <v>187</v>
      </c>
      <c r="L46" s="81" t="str">
        <f>IF(K46="","",VLOOKUP($K46,ベース!A:D,2,FALSE))</f>
        <v>証明書交付台帳</v>
      </c>
      <c r="M46" s="81"/>
      <c r="N46" s="19">
        <f>IF(K46="","",VLOOKUP($K46,ベース!A:D,3,FALSE))</f>
        <v>2208</v>
      </c>
      <c r="O46" s="20"/>
      <c r="P46" s="21">
        <f t="shared" si="6"/>
        <v>0</v>
      </c>
      <c r="Q46" s="81">
        <f>IF(K46="","",VLOOKUP($K46,ベース!A:D,4,FALSE))</f>
        <v>0</v>
      </c>
      <c r="R46" s="81"/>
      <c r="S46" s="4"/>
    </row>
    <row r="47" spans="1:19">
      <c r="A47" s="4"/>
      <c r="B47" s="6" t="s">
        <v>165</v>
      </c>
      <c r="C47" s="14" t="s">
        <v>194</v>
      </c>
      <c r="D47" s="13"/>
      <c r="E47" s="13"/>
      <c r="F47" s="13"/>
      <c r="G47" s="13"/>
      <c r="H47" s="13"/>
      <c r="I47" s="4"/>
      <c r="J47" s="122"/>
      <c r="K47" s="22"/>
      <c r="L47" s="83" t="str">
        <f>IF(K47="","",VLOOKUP($K47,ベース!A:D,2,FALSE))</f>
        <v/>
      </c>
      <c r="M47" s="83"/>
      <c r="N47" s="24" t="str">
        <f>IF(K47="","",VLOOKUP($K47,ベース!A:D,3,FALSE))</f>
        <v/>
      </c>
      <c r="O47" s="25"/>
      <c r="P47" s="26" t="str">
        <f t="shared" ref="P47" si="7">IF(K47="","",N47*O47)</f>
        <v/>
      </c>
      <c r="Q47" s="83" t="str">
        <f>IF(K47="","",VLOOKUP($K47,ベース!A:D,4,FALSE))</f>
        <v/>
      </c>
      <c r="R47" s="83"/>
      <c r="S47" s="4"/>
    </row>
    <row r="48" spans="1:19">
      <c r="A48" s="4"/>
      <c r="B48" s="6"/>
      <c r="C48" s="14" t="s">
        <v>191</v>
      </c>
      <c r="D48" s="43"/>
      <c r="E48" s="43"/>
      <c r="F48" s="43"/>
      <c r="G48" s="43"/>
      <c r="H48" s="43"/>
      <c r="I48" s="4"/>
      <c r="J48" s="118" t="s">
        <v>127</v>
      </c>
      <c r="K48" s="29" t="s">
        <v>164</v>
      </c>
      <c r="L48" s="82" t="str">
        <f>IF(K48="","",VLOOKUP($K48,ベース!A:D,2,FALSE))</f>
        <v>郵便切手受払簿</v>
      </c>
      <c r="M48" s="82"/>
      <c r="N48" s="30">
        <f>IF(K48="","",VLOOKUP($K48,ベース!A:D,3,FALSE))</f>
        <v>2541</v>
      </c>
      <c r="O48" s="53"/>
      <c r="P48" s="52">
        <f>IF(K48="","",N48*O48)</f>
        <v>0</v>
      </c>
      <c r="Q48" s="82">
        <f>IF(K48="","",VLOOKUP($K48,ベース!A:D,4,FALSE))</f>
        <v>0</v>
      </c>
      <c r="R48" s="82"/>
      <c r="S48" s="4"/>
    </row>
    <row r="49" spans="1:19">
      <c r="A49" s="4"/>
      <c r="B49" s="4"/>
      <c r="C49" s="13" t="s">
        <v>192</v>
      </c>
      <c r="D49" s="43"/>
      <c r="E49" s="43"/>
      <c r="F49" s="43"/>
      <c r="G49" s="43"/>
      <c r="H49" s="43"/>
      <c r="I49" s="4"/>
      <c r="J49" s="119"/>
      <c r="K49" s="22"/>
      <c r="L49" s="83" t="str">
        <f>IF(K49="","",VLOOKUP($K49,ベース!A:D,2,FALSE))</f>
        <v/>
      </c>
      <c r="M49" s="83"/>
      <c r="N49" s="24" t="str">
        <f>IF(K49="","",VLOOKUP($K49,ベース!A:D,3,FALSE))</f>
        <v/>
      </c>
      <c r="O49" s="25"/>
      <c r="P49" s="26" t="str">
        <f>IF(K49="","",N49*O49)</f>
        <v/>
      </c>
      <c r="Q49" s="83" t="str">
        <f>IF(K49="","",VLOOKUP($K49,ベース!A:D,4,FALSE))</f>
        <v/>
      </c>
      <c r="R49" s="83"/>
      <c r="S49" s="4"/>
    </row>
    <row r="50" spans="1:19">
      <c r="A50" s="4"/>
      <c r="B50" s="4"/>
      <c r="C50" s="43" t="s">
        <v>216</v>
      </c>
      <c r="D50" s="46"/>
      <c r="E50" s="46"/>
      <c r="F50" s="46"/>
      <c r="G50" s="14"/>
      <c r="H50" s="14"/>
      <c r="I50" s="4"/>
      <c r="J50" s="115" t="s">
        <v>128</v>
      </c>
      <c r="K50" s="116"/>
      <c r="L50" s="116"/>
      <c r="M50" s="117"/>
      <c r="N50" s="33"/>
      <c r="O50" s="34"/>
      <c r="P50" s="38">
        <f>SUM(F8:F38)+SUM(P8:P49)</f>
        <v>0</v>
      </c>
      <c r="Q50" s="84"/>
      <c r="R50" s="84"/>
      <c r="S50" s="4"/>
    </row>
    <row r="51" spans="1:19" ht="13.35" customHeight="1">
      <c r="A51" s="4"/>
      <c r="B51" s="4"/>
      <c r="C51" s="43" t="s">
        <v>193</v>
      </c>
      <c r="D51" s="4"/>
      <c r="E51" s="4"/>
      <c r="F51" s="4"/>
      <c r="G51" s="67" t="s">
        <v>172</v>
      </c>
      <c r="H51" s="68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>
      <c r="A52" s="4"/>
      <c r="B52" s="4"/>
      <c r="C52" s="4"/>
      <c r="D52" s="4"/>
      <c r="E52" s="4"/>
      <c r="F52" s="4"/>
      <c r="G52" s="4"/>
      <c r="H52" s="4"/>
      <c r="I52" s="4"/>
      <c r="R52" s="15"/>
      <c r="S52" s="4"/>
    </row>
    <row r="57" spans="1:19" ht="17.100000000000001" customHeight="1"/>
  </sheetData>
  <sheetProtection algorithmName="SHA-512" hashValue="udwQimeMYVW94msvwKJ5NC6GjWgcWKVkSGPVJTTObKxozeehet/ykBsheWdlIGw9JrwEyZM0wc4vU5KIZ2k7/w==" saltValue="48Sw3JSgDNJNGAMl1wJ/EQ==" spinCount="100000" sheet="1" objects="1" scenarios="1"/>
  <mergeCells count="137">
    <mergeCell ref="A42:H46"/>
    <mergeCell ref="G17:H17"/>
    <mergeCell ref="G18:H18"/>
    <mergeCell ref="G19:H19"/>
    <mergeCell ref="G20:H20"/>
    <mergeCell ref="G21:H21"/>
    <mergeCell ref="G22:H22"/>
    <mergeCell ref="G23:H23"/>
    <mergeCell ref="G24:H24"/>
    <mergeCell ref="G34:H3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J8:J27"/>
    <mergeCell ref="L28:M28"/>
    <mergeCell ref="Q28:R28"/>
    <mergeCell ref="L43:M43"/>
    <mergeCell ref="Q43:R43"/>
    <mergeCell ref="L44:M44"/>
    <mergeCell ref="Q44:R44"/>
    <mergeCell ref="L40:M40"/>
    <mergeCell ref="Q40:R40"/>
    <mergeCell ref="L41:M41"/>
    <mergeCell ref="Q41:R41"/>
    <mergeCell ref="L42:M42"/>
    <mergeCell ref="Q42:R42"/>
    <mergeCell ref="Q36:R36"/>
    <mergeCell ref="L37:M37"/>
    <mergeCell ref="Q37:R37"/>
    <mergeCell ref="L38:M38"/>
    <mergeCell ref="Q38:R38"/>
    <mergeCell ref="L39:M39"/>
    <mergeCell ref="Q39:R39"/>
    <mergeCell ref="L32:M32"/>
    <mergeCell ref="Q32:R32"/>
    <mergeCell ref="L35:M35"/>
    <mergeCell ref="Q35:R35"/>
    <mergeCell ref="G16:H16"/>
    <mergeCell ref="J50:M50"/>
    <mergeCell ref="Q50:R50"/>
    <mergeCell ref="J48:J49"/>
    <mergeCell ref="L45:M45"/>
    <mergeCell ref="Q45:R45"/>
    <mergeCell ref="L48:M48"/>
    <mergeCell ref="Q48:R48"/>
    <mergeCell ref="L46:M46"/>
    <mergeCell ref="Q46:R46"/>
    <mergeCell ref="L49:M49"/>
    <mergeCell ref="Q49:R49"/>
    <mergeCell ref="L47:M47"/>
    <mergeCell ref="Q47:R47"/>
    <mergeCell ref="J28:J47"/>
    <mergeCell ref="G35:H35"/>
    <mergeCell ref="G36:H36"/>
    <mergeCell ref="G37:H37"/>
    <mergeCell ref="G38:H38"/>
    <mergeCell ref="A40:H41"/>
    <mergeCell ref="L33:M33"/>
    <mergeCell ref="Q33:R33"/>
    <mergeCell ref="L34:M34"/>
    <mergeCell ref="Q34:R34"/>
    <mergeCell ref="L36:M36"/>
    <mergeCell ref="L29:M29"/>
    <mergeCell ref="Q29:R29"/>
    <mergeCell ref="L30:M30"/>
    <mergeCell ref="Q30:R30"/>
    <mergeCell ref="L31:M31"/>
    <mergeCell ref="Q31:R31"/>
    <mergeCell ref="L26:M26"/>
    <mergeCell ref="Q26:R26"/>
    <mergeCell ref="L27:M27"/>
    <mergeCell ref="Q27:R27"/>
    <mergeCell ref="Q15:R15"/>
    <mergeCell ref="L16:M16"/>
    <mergeCell ref="Q16:R16"/>
    <mergeCell ref="L23:M23"/>
    <mergeCell ref="Q23:R23"/>
    <mergeCell ref="L24:M24"/>
    <mergeCell ref="Q24:R24"/>
    <mergeCell ref="L25:M25"/>
    <mergeCell ref="Q25:R25"/>
    <mergeCell ref="L20:M20"/>
    <mergeCell ref="Q20:R20"/>
    <mergeCell ref="L21:M21"/>
    <mergeCell ref="Q21:R21"/>
    <mergeCell ref="L22:M22"/>
    <mergeCell ref="Q22:R22"/>
    <mergeCell ref="L11:M11"/>
    <mergeCell ref="Q11:R11"/>
    <mergeCell ref="L12:M12"/>
    <mergeCell ref="Q12:R12"/>
    <mergeCell ref="L13:M13"/>
    <mergeCell ref="Q13:R13"/>
    <mergeCell ref="L7:M7"/>
    <mergeCell ref="Q7:R7"/>
    <mergeCell ref="A8:A38"/>
    <mergeCell ref="L8:M8"/>
    <mergeCell ref="Q8:R8"/>
    <mergeCell ref="L9:M9"/>
    <mergeCell ref="Q9:R9"/>
    <mergeCell ref="L10:M10"/>
    <mergeCell ref="Q10:R10"/>
    <mergeCell ref="L17:M17"/>
    <mergeCell ref="Q17:R17"/>
    <mergeCell ref="L18:M18"/>
    <mergeCell ref="Q18:R18"/>
    <mergeCell ref="L19:M19"/>
    <mergeCell ref="Q19:R19"/>
    <mergeCell ref="L14:M14"/>
    <mergeCell ref="Q14:R14"/>
    <mergeCell ref="L15:M15"/>
    <mergeCell ref="O3:Q3"/>
    <mergeCell ref="C4:G5"/>
    <mergeCell ref="M5:N5"/>
    <mergeCell ref="P5:Q5"/>
    <mergeCell ref="A1:B2"/>
    <mergeCell ref="C1:G2"/>
    <mergeCell ref="J1:K1"/>
    <mergeCell ref="L1:M1"/>
    <mergeCell ref="N1:P1"/>
    <mergeCell ref="Q1:R1"/>
    <mergeCell ref="J3:M3"/>
  </mergeCells>
  <phoneticPr fontId="1"/>
  <conditionalFormatting sqref="F8:F38 P8:P50">
    <cfRule type="cellIs" dxfId="10" priority="3" operator="equal">
      <formula>0</formula>
    </cfRule>
  </conditionalFormatting>
  <conditionalFormatting sqref="Q29:R49 Q8:R27 G8:G38">
    <cfRule type="cellIs" dxfId="9" priority="2" operator="equal">
      <formula>0</formula>
    </cfRule>
  </conditionalFormatting>
  <conditionalFormatting sqref="Q28:R28">
    <cfRule type="cellIs" dxfId="8" priority="1" operator="equal">
      <formula>0</formula>
    </cfRule>
  </conditionalFormatting>
  <pageMargins left="0.78740157480314965" right="0.23622047244094491" top="0.19685039370078741" bottom="0.19685039370078741" header="0.19685039370078741" footer="0.19685039370078741"/>
  <pageSetup paperSize="12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6</xdr:col>
                    <xdr:colOff>1343025</xdr:colOff>
                    <xdr:row>50</xdr:row>
                    <xdr:rowOff>0</xdr:rowOff>
                  </from>
                  <to>
                    <xdr:col>7</xdr:col>
                    <xdr:colOff>161925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6</xdr:col>
                    <xdr:colOff>1343025</xdr:colOff>
                    <xdr:row>49</xdr:row>
                    <xdr:rowOff>171450</xdr:rowOff>
                  </from>
                  <to>
                    <xdr:col>9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88F9A-F989-4F61-8262-9D95A63E125D}">
  <dimension ref="A1:S57"/>
  <sheetViews>
    <sheetView showGridLines="0" zoomScale="50" zoomScaleNormal="50" zoomScaleSheetLayoutView="130" zoomScalePageLayoutView="130" workbookViewId="0">
      <selection sqref="A1:B2"/>
    </sheetView>
  </sheetViews>
  <sheetFormatPr defaultColWidth="9" defaultRowHeight="13.5"/>
  <cols>
    <col min="1" max="1" width="3.875" style="2" customWidth="1"/>
    <col min="2" max="2" width="6.375" style="2" customWidth="1"/>
    <col min="3" max="3" width="25.5" style="2" customWidth="1"/>
    <col min="4" max="4" width="6" style="2" bestFit="1" customWidth="1"/>
    <col min="5" max="5" width="6.375" style="2" customWidth="1"/>
    <col min="6" max="6" width="9" style="2" bestFit="1" customWidth="1"/>
    <col min="7" max="7" width="17.625" style="2" customWidth="1"/>
    <col min="8" max="8" width="2.5" style="2" customWidth="1"/>
    <col min="9" max="9" width="3.25" style="2" customWidth="1"/>
    <col min="10" max="10" width="3.875" style="2" customWidth="1"/>
    <col min="11" max="11" width="6.375" style="2" customWidth="1"/>
    <col min="12" max="13" width="10.75" style="2" customWidth="1"/>
    <col min="14" max="14" width="6" style="2" bestFit="1" customWidth="1"/>
    <col min="15" max="15" width="6.375" style="2" customWidth="1"/>
    <col min="16" max="16" width="9" style="2" bestFit="1" customWidth="1"/>
    <col min="17" max="17" width="4.875" style="2" customWidth="1"/>
    <col min="18" max="18" width="17.5" style="2" customWidth="1"/>
    <col min="19" max="16384" width="9" style="2"/>
  </cols>
  <sheetData>
    <row r="1" spans="1:19" ht="20.100000000000001" customHeight="1">
      <c r="A1" s="72" t="str">
        <f>ベース!A1</f>
        <v>令和９年度用</v>
      </c>
      <c r="B1" s="72"/>
      <c r="C1" s="73" t="str">
        <f>ベース!B1</f>
        <v>　表簿・用紙申込書</v>
      </c>
      <c r="D1" s="73"/>
      <c r="E1" s="73"/>
      <c r="F1" s="73"/>
      <c r="G1" s="73"/>
      <c r="H1" s="44"/>
      <c r="I1" s="4"/>
      <c r="J1" s="94" t="s">
        <v>213</v>
      </c>
      <c r="K1" s="95"/>
      <c r="L1" s="77"/>
      <c r="M1" s="78"/>
      <c r="N1" s="93"/>
      <c r="O1" s="93"/>
      <c r="P1" s="93"/>
      <c r="Q1" s="126" t="str">
        <f>ベース!D1</f>
        <v>令和８年　 月　　日</v>
      </c>
      <c r="R1" s="127"/>
      <c r="S1" s="6"/>
    </row>
    <row r="2" spans="1:19" ht="6.75" customHeight="1">
      <c r="A2" s="72"/>
      <c r="B2" s="72"/>
      <c r="C2" s="73"/>
      <c r="D2" s="73"/>
      <c r="E2" s="73"/>
      <c r="F2" s="73"/>
      <c r="G2" s="73"/>
      <c r="H2" s="44"/>
      <c r="I2" s="4"/>
      <c r="J2" s="7"/>
      <c r="K2" s="8"/>
      <c r="L2" s="4"/>
      <c r="M2" s="4"/>
      <c r="N2" s="9"/>
      <c r="O2" s="9"/>
      <c r="P2" s="9"/>
      <c r="Q2" s="4"/>
      <c r="R2" s="4"/>
      <c r="S2" s="4"/>
    </row>
    <row r="3" spans="1:19" ht="27" customHeight="1">
      <c r="A3" s="3"/>
      <c r="B3" s="3"/>
      <c r="C3" s="3"/>
      <c r="D3" s="3"/>
      <c r="E3" s="3"/>
      <c r="F3" s="3"/>
      <c r="G3" s="3"/>
      <c r="H3" s="3"/>
      <c r="I3" s="4"/>
      <c r="J3" s="96"/>
      <c r="K3" s="97"/>
      <c r="L3" s="97"/>
      <c r="M3" s="98"/>
      <c r="N3" s="66" t="s">
        <v>288</v>
      </c>
      <c r="O3" s="85"/>
      <c r="P3" s="86"/>
      <c r="Q3" s="87"/>
      <c r="R3" s="48" t="s">
        <v>197</v>
      </c>
    </row>
    <row r="4" spans="1:19" ht="7.5" customHeight="1">
      <c r="A4" s="4"/>
      <c r="B4" s="74" t="s">
        <v>196</v>
      </c>
      <c r="C4" s="74"/>
      <c r="D4" s="74"/>
      <c r="E4" s="74"/>
      <c r="F4" s="74"/>
      <c r="G4" s="74"/>
      <c r="H4" s="45"/>
      <c r="I4" s="4"/>
      <c r="J4" s="10"/>
      <c r="K4" s="10"/>
      <c r="L4" s="4"/>
      <c r="M4" s="11"/>
      <c r="N4" s="11"/>
      <c r="O4" s="6"/>
      <c r="P4" s="6"/>
      <c r="Q4" s="6"/>
      <c r="R4" s="6"/>
      <c r="S4" s="4"/>
    </row>
    <row r="5" spans="1:19" ht="18.75">
      <c r="A5" s="4"/>
      <c r="B5" s="74"/>
      <c r="C5" s="74"/>
      <c r="D5" s="74"/>
      <c r="E5" s="74"/>
      <c r="F5" s="74"/>
      <c r="G5" s="74"/>
      <c r="H5" s="45"/>
      <c r="I5" s="4"/>
      <c r="J5" s="4"/>
      <c r="K5" s="4"/>
      <c r="L5" s="5" t="s">
        <v>200</v>
      </c>
      <c r="M5" s="90"/>
      <c r="N5" s="90"/>
      <c r="O5" s="12"/>
      <c r="P5" s="91" t="s">
        <v>169</v>
      </c>
      <c r="Q5" s="92"/>
      <c r="R5" s="69"/>
      <c r="S5" s="4"/>
    </row>
    <row r="6" spans="1:19">
      <c r="A6" s="13" t="s">
        <v>295</v>
      </c>
      <c r="B6" s="13"/>
      <c r="C6" s="13"/>
      <c r="D6" s="13"/>
      <c r="E6" s="13"/>
      <c r="F6" s="13"/>
      <c r="G6" s="13"/>
      <c r="H6" s="13"/>
      <c r="I6" s="4"/>
      <c r="J6" s="13"/>
      <c r="K6" s="13"/>
      <c r="L6" s="13"/>
      <c r="M6" s="13"/>
      <c r="N6" s="13"/>
      <c r="O6" s="13"/>
      <c r="P6" s="13"/>
      <c r="Q6" s="13"/>
      <c r="R6" s="13"/>
      <c r="S6" s="4"/>
    </row>
    <row r="7" spans="1:19" ht="15.75">
      <c r="A7" s="32"/>
      <c r="B7" s="16" t="s">
        <v>0</v>
      </c>
      <c r="C7" s="16" t="s">
        <v>1</v>
      </c>
      <c r="D7" s="16" t="s">
        <v>67</v>
      </c>
      <c r="E7" s="16" t="s">
        <v>2</v>
      </c>
      <c r="F7" s="16" t="s">
        <v>173</v>
      </c>
      <c r="G7" s="100" t="s">
        <v>3</v>
      </c>
      <c r="H7" s="101"/>
      <c r="I7" s="6"/>
      <c r="J7" s="32"/>
      <c r="K7" s="16" t="s">
        <v>0</v>
      </c>
      <c r="L7" s="99" t="s">
        <v>1</v>
      </c>
      <c r="M7" s="99"/>
      <c r="N7" s="16" t="s">
        <v>67</v>
      </c>
      <c r="O7" s="16" t="s">
        <v>2</v>
      </c>
      <c r="P7" s="16" t="s">
        <v>173</v>
      </c>
      <c r="Q7" s="99" t="s">
        <v>3</v>
      </c>
      <c r="R7" s="99"/>
      <c r="S7" s="4"/>
    </row>
    <row r="8" spans="1:19" ht="13.5" customHeight="1">
      <c r="A8" s="128" t="s">
        <v>219</v>
      </c>
      <c r="B8" s="17" t="s">
        <v>102</v>
      </c>
      <c r="C8" s="18" t="str">
        <f>IF(B8="","",VLOOKUP($B8,ベース!A:D,2,FALSE))</f>
        <v>学校沿革誌</v>
      </c>
      <c r="D8" s="19">
        <f>IF(B8="","",VLOOKUP($B8,ベース!A:D,3,FALSE))</f>
        <v>5949</v>
      </c>
      <c r="E8" s="20"/>
      <c r="F8" s="21">
        <f>IF(B8="","",D8*E8)</f>
        <v>0</v>
      </c>
      <c r="G8" s="70" t="str">
        <f>IF(B8="","",VLOOKUP($B8,ベース!A:D,4,FALSE))</f>
        <v>100枚綴【右4穴】表紙・用紙セット</v>
      </c>
      <c r="H8" s="71"/>
      <c r="I8" s="6"/>
      <c r="J8" s="123" t="s">
        <v>125</v>
      </c>
      <c r="K8" s="17" t="s">
        <v>87</v>
      </c>
      <c r="L8" s="81" t="str">
        <f>IF(K8="","",VLOOKUP($K8,ベース!A:D,2,FALSE))</f>
        <v>職員出勤簿用紙</v>
      </c>
      <c r="M8" s="81"/>
      <c r="N8" s="19">
        <f>IF(K8="","",VLOOKUP($K8,ベース!A:D,3,FALSE))</f>
        <v>138</v>
      </c>
      <c r="O8" s="20"/>
      <c r="P8" s="21">
        <f t="shared" ref="P8:P47" si="0">IF(K8="","",N8*O8)</f>
        <v>0</v>
      </c>
      <c r="Q8" s="81" t="str">
        <f>IF(K8="","",VLOOKUP($K8,ベース!A:D,4,FALSE))</f>
        <v>【B4横】【左4穴】</v>
      </c>
      <c r="R8" s="81"/>
      <c r="S8" s="4"/>
    </row>
    <row r="9" spans="1:19">
      <c r="A9" s="121"/>
      <c r="B9" s="17" t="s">
        <v>5</v>
      </c>
      <c r="C9" s="18" t="str">
        <f>IF(B9="","",VLOOKUP($B9,ベース!A:D,2,FALSE))</f>
        <v>学校沿革誌表紙</v>
      </c>
      <c r="D9" s="19">
        <f>IF(B9="","",VLOOKUP($B9,ベース!A:D,3,FALSE))</f>
        <v>2149</v>
      </c>
      <c r="E9" s="20"/>
      <c r="F9" s="21">
        <f t="shared" ref="F9:F37" si="1">IF(B9="","",D9*E9)</f>
        <v>0</v>
      </c>
      <c r="G9" s="70" t="str">
        <f>IF(B9="","",VLOOKUP($B9,ベース!A:D,4,FALSE))</f>
        <v>【右4穴】</v>
      </c>
      <c r="H9" s="71"/>
      <c r="I9" s="6"/>
      <c r="J9" s="124"/>
      <c r="K9" s="17" t="s">
        <v>88</v>
      </c>
      <c r="L9" s="81" t="str">
        <f>IF(K9="","",VLOOKUP($K9,ベース!A:D,2,FALSE))</f>
        <v>同表紙（ボール）</v>
      </c>
      <c r="M9" s="81"/>
      <c r="N9" s="19">
        <f>IF(K9="","",VLOOKUP($K9,ベース!A:D,3,FALSE))</f>
        <v>821</v>
      </c>
      <c r="O9" s="20"/>
      <c r="P9" s="21">
        <f t="shared" si="0"/>
        <v>0</v>
      </c>
      <c r="Q9" s="81" t="str">
        <f>IF(K9="","",VLOOKUP($K9,ベース!A:D,4,FALSE))</f>
        <v>【B4横】【左4穴】</v>
      </c>
      <c r="R9" s="81"/>
      <c r="S9" s="4"/>
    </row>
    <row r="10" spans="1:19">
      <c r="A10" s="121"/>
      <c r="B10" s="17" t="s">
        <v>103</v>
      </c>
      <c r="C10" s="18" t="str">
        <f>IF(B10="","",VLOOKUP($B10,ベース!A:D,2,FALSE))</f>
        <v>学校沿革誌用紙</v>
      </c>
      <c r="D10" s="19">
        <f>IF(B10="","",VLOOKUP($B10,ベース!A:D,3,FALSE))</f>
        <v>38</v>
      </c>
      <c r="E10" s="20"/>
      <c r="F10" s="21">
        <f t="shared" si="1"/>
        <v>0</v>
      </c>
      <c r="G10" s="70" t="str">
        <f>IF(B10="","",VLOOKUP($B10,ベース!A:D,4,FALSE))</f>
        <v>用紙はマニラ仙貨【右4穴】</v>
      </c>
      <c r="H10" s="71"/>
      <c r="I10" s="6"/>
      <c r="J10" s="124"/>
      <c r="K10" s="17" t="s">
        <v>89</v>
      </c>
      <c r="L10" s="81" t="str">
        <f>IF(K10="","",VLOOKUP($K10,ベース!A:D,2,FALSE))</f>
        <v>同表紙（総クロス）</v>
      </c>
      <c r="M10" s="81"/>
      <c r="N10" s="19">
        <f>IF(K10="","",VLOOKUP($K10,ベース!A:D,3,FALSE))</f>
        <v>1802</v>
      </c>
      <c r="O10" s="20"/>
      <c r="P10" s="21">
        <f t="shared" si="0"/>
        <v>0</v>
      </c>
      <c r="Q10" s="81" t="str">
        <f>IF(K10="","",VLOOKUP($K10,ベース!A:D,4,FALSE))</f>
        <v>【B4横】【左4穴】</v>
      </c>
      <c r="R10" s="81"/>
      <c r="S10" s="4"/>
    </row>
    <row r="11" spans="1:19">
      <c r="A11" s="121"/>
      <c r="B11" s="17" t="s">
        <v>131</v>
      </c>
      <c r="C11" s="18" t="str">
        <f>IF(B11="","",VLOOKUP($B11,ベース!A:D,2,FALSE))</f>
        <v>学校日誌（小・中・義）</v>
      </c>
      <c r="D11" s="19">
        <f>IF(B11="","",VLOOKUP($B11,ベース!A:D,3,FALSE))</f>
        <v>2873</v>
      </c>
      <c r="E11" s="20"/>
      <c r="F11" s="21">
        <f t="shared" si="1"/>
        <v>0</v>
      </c>
      <c r="G11" s="70">
        <f>IF(B11="","",VLOOKUP($B11,ベース!A:D,4,FALSE))</f>
        <v>0</v>
      </c>
      <c r="H11" s="71"/>
      <c r="I11" s="6"/>
      <c r="J11" s="124"/>
      <c r="K11" s="17" t="s">
        <v>90</v>
      </c>
      <c r="L11" s="81" t="str">
        <f>IF(K11="","",VLOOKUP($K11,ベース!A:D,2,FALSE))</f>
        <v>職員健康診断票</v>
      </c>
      <c r="M11" s="81"/>
      <c r="N11" s="19">
        <f>IF(K11="","",VLOOKUP($K11,ベース!A:D,3,FALSE))</f>
        <v>76</v>
      </c>
      <c r="O11" s="20"/>
      <c r="P11" s="21">
        <f t="shared" si="0"/>
        <v>0</v>
      </c>
      <c r="Q11" s="81" t="str">
        <f>IF(K11="","",VLOOKUP($K11,ベース!A:D,4,FALSE))</f>
        <v>【上2穴】</v>
      </c>
      <c r="R11" s="81"/>
      <c r="S11" s="4"/>
    </row>
    <row r="12" spans="1:19">
      <c r="A12" s="121"/>
      <c r="B12" s="17" t="s">
        <v>198</v>
      </c>
      <c r="C12" s="18" t="str">
        <f>IF(B12="","",VLOOKUP($B12,ベース!A:D,2,FALSE))</f>
        <v>学校日誌（中等教育学校）</v>
      </c>
      <c r="D12" s="19">
        <f>IF(B12="","",VLOOKUP($B12,ベース!A:D,3,FALSE))</f>
        <v>2873</v>
      </c>
      <c r="E12" s="20"/>
      <c r="F12" s="21">
        <f t="shared" si="1"/>
        <v>0</v>
      </c>
      <c r="G12" s="70" t="str">
        <f>IF(B12="","",VLOOKUP($B12,ベース!A:D,4,FALSE))</f>
        <v>出欠記録６学年</v>
      </c>
      <c r="H12" s="71"/>
      <c r="I12" s="6"/>
      <c r="J12" s="124"/>
      <c r="K12" s="17" t="s">
        <v>91</v>
      </c>
      <c r="L12" s="81" t="str">
        <f>IF(K12="","",VLOOKUP($K12,ベース!A:D,2,FALSE))</f>
        <v>同表紙</v>
      </c>
      <c r="M12" s="81"/>
      <c r="N12" s="19">
        <f>IF(K12="","",VLOOKUP($K12,ベース!A:D,3,FALSE))</f>
        <v>531</v>
      </c>
      <c r="O12" s="20"/>
      <c r="P12" s="21">
        <f t="shared" si="0"/>
        <v>0</v>
      </c>
      <c r="Q12" s="81" t="str">
        <f>IF(K12="","",VLOOKUP($K12,ベース!A:D,4,FALSE))</f>
        <v>【上2穴】</v>
      </c>
      <c r="R12" s="81"/>
      <c r="S12" s="4"/>
    </row>
    <row r="13" spans="1:19">
      <c r="A13" s="121"/>
      <c r="B13" s="17" t="s">
        <v>106</v>
      </c>
      <c r="C13" s="18" t="str">
        <f>IF(B13="","",VLOOKUP($B13,ベース!A:D,2,FALSE))</f>
        <v>当　　直　　日　　誌</v>
      </c>
      <c r="D13" s="19">
        <f>IF(B13="","",VLOOKUP($B13,ベース!A:D,3,FALSE))</f>
        <v>2873</v>
      </c>
      <c r="E13" s="20"/>
      <c r="F13" s="21">
        <f t="shared" si="1"/>
        <v>0</v>
      </c>
      <c r="G13" s="70">
        <f>IF(B13="","",VLOOKUP($B13,ベース!A:D,4,FALSE))</f>
        <v>0</v>
      </c>
      <c r="H13" s="71"/>
      <c r="I13" s="6"/>
      <c r="J13" s="124"/>
      <c r="K13" s="17" t="s">
        <v>92</v>
      </c>
      <c r="L13" s="81" t="str">
        <f>IF(K13="","",VLOOKUP($K13,ベース!A:D,2,FALSE))</f>
        <v>週休日の振替え簿用紙</v>
      </c>
      <c r="M13" s="81"/>
      <c r="N13" s="19">
        <f>IF(K13="","",VLOOKUP($K13,ベース!A:D,3,FALSE))</f>
        <v>49</v>
      </c>
      <c r="O13" s="20"/>
      <c r="P13" s="21">
        <f t="shared" si="0"/>
        <v>0</v>
      </c>
      <c r="Q13" s="81" t="str">
        <f>IF(K13="","",VLOOKUP($K13,ベース!A:D,4,FALSE))</f>
        <v>【A4横】【上4穴】</v>
      </c>
      <c r="R13" s="81"/>
      <c r="S13" s="4"/>
    </row>
    <row r="14" spans="1:19">
      <c r="A14" s="121"/>
      <c r="B14" s="17" t="s">
        <v>107</v>
      </c>
      <c r="C14" s="18" t="str">
        <f>IF(B14="","",VLOOKUP($B14,ベース!A:D,2,FALSE))</f>
        <v>防　　火　　日　　誌</v>
      </c>
      <c r="D14" s="19">
        <f>IF(B14="","",VLOOKUP($B14,ベース!A:D,3,FALSE))</f>
        <v>2873</v>
      </c>
      <c r="E14" s="20"/>
      <c r="F14" s="21">
        <f t="shared" si="1"/>
        <v>0</v>
      </c>
      <c r="G14" s="70">
        <f>IF(B14="","",VLOOKUP($B14,ベース!A:D,4,FALSE))</f>
        <v>0</v>
      </c>
      <c r="H14" s="71"/>
      <c r="I14" s="6"/>
      <c r="J14" s="124"/>
      <c r="K14" s="17" t="s">
        <v>93</v>
      </c>
      <c r="L14" s="81" t="str">
        <f>IF(K14="","",VLOOKUP($K14,ベース!A:D,2,FALSE))</f>
        <v>同表紙</v>
      </c>
      <c r="M14" s="81"/>
      <c r="N14" s="19">
        <f>IF(K14="","",VLOOKUP($K14,ベース!A:D,3,FALSE))</f>
        <v>531</v>
      </c>
      <c r="O14" s="20"/>
      <c r="P14" s="21">
        <f t="shared" si="0"/>
        <v>0</v>
      </c>
      <c r="Q14" s="81" t="str">
        <f>IF(K14="","",VLOOKUP($K14,ベース!A:D,4,FALSE))</f>
        <v>【A4横】【上4穴】</v>
      </c>
      <c r="R14" s="81"/>
      <c r="S14" s="4"/>
    </row>
    <row r="15" spans="1:19">
      <c r="A15" s="121"/>
      <c r="B15" s="17" t="s">
        <v>108</v>
      </c>
      <c r="C15" s="18" t="str">
        <f>IF(B15="","",VLOOKUP($B15,ベース!A:D,2,FALSE))</f>
        <v>看　　護　　日　　誌</v>
      </c>
      <c r="D15" s="19">
        <f>IF(B15="","",VLOOKUP($B15,ベース!A:D,3,FALSE))</f>
        <v>2674</v>
      </c>
      <c r="E15" s="20"/>
      <c r="F15" s="21">
        <f t="shared" si="1"/>
        <v>0</v>
      </c>
      <c r="G15" s="70">
        <f>IF(B15="","",VLOOKUP($B15,ベース!A:D,4,FALSE))</f>
        <v>0</v>
      </c>
      <c r="H15" s="71"/>
      <c r="I15" s="6"/>
      <c r="J15" s="124"/>
      <c r="K15" s="17" t="s">
        <v>76</v>
      </c>
      <c r="L15" s="81" t="str">
        <f>IF(K15="","",VLOOKUP($K15,ベース!A:D,2,FALSE))</f>
        <v>休暇カード</v>
      </c>
      <c r="M15" s="81"/>
      <c r="N15" s="19">
        <f>IF(K15="","",VLOOKUP($K15,ベース!A:D,3,FALSE))</f>
        <v>49</v>
      </c>
      <c r="O15" s="20"/>
      <c r="P15" s="21">
        <f t="shared" si="0"/>
        <v>0</v>
      </c>
      <c r="Q15" s="81" t="str">
        <f>IF(K15="","",VLOOKUP($K15,ベース!A:D,4,FALSE))</f>
        <v>暦年【上2穴】</v>
      </c>
      <c r="R15" s="81"/>
      <c r="S15" s="4"/>
    </row>
    <row r="16" spans="1:19">
      <c r="A16" s="121"/>
      <c r="B16" s="17" t="s">
        <v>132</v>
      </c>
      <c r="C16" s="18" t="str">
        <f>IF(B16="","",VLOOKUP($B16,ベース!A:D,2,FALSE))</f>
        <v>保健日誌（中）</v>
      </c>
      <c r="D16" s="19">
        <f>IF(B16="","",VLOOKUP($B16,ベース!A:D,3,FALSE))</f>
        <v>2873</v>
      </c>
      <c r="E16" s="20"/>
      <c r="F16" s="21">
        <f t="shared" si="1"/>
        <v>0</v>
      </c>
      <c r="G16" s="70" t="str">
        <f>IF(B16="","",VLOOKUP($B16,ベース!A:D,4,FALSE))</f>
        <v>出欠記録３学年</v>
      </c>
      <c r="H16" s="71"/>
      <c r="I16" s="6"/>
      <c r="J16" s="124"/>
      <c r="K16" s="17" t="s">
        <v>77</v>
      </c>
      <c r="L16" s="81" t="str">
        <f>IF(K16="","",VLOOKUP($K16,ベース!A:D,2,FALSE))</f>
        <v>同表紙</v>
      </c>
      <c r="M16" s="81"/>
      <c r="N16" s="19">
        <f>IF(K16="","",VLOOKUP($K16,ベース!A:D,3,FALSE))</f>
        <v>531</v>
      </c>
      <c r="O16" s="20"/>
      <c r="P16" s="21">
        <f t="shared" si="0"/>
        <v>0</v>
      </c>
      <c r="Q16" s="81" t="str">
        <f>IF(K16="","",VLOOKUP($K16,ベース!A:D,4,FALSE))</f>
        <v>暦年【上2穴】</v>
      </c>
      <c r="R16" s="81"/>
      <c r="S16" s="4"/>
    </row>
    <row r="17" spans="1:19">
      <c r="A17" s="121"/>
      <c r="B17" s="17" t="s">
        <v>109</v>
      </c>
      <c r="C17" s="18" t="str">
        <f>IF(B17="","",VLOOKUP($B17,ベース!A:D,2,FALSE))</f>
        <v>保健日誌（小・中等）</v>
      </c>
      <c r="D17" s="19">
        <f>IF(B17="","",VLOOKUP($B17,ベース!A:D,3,FALSE))</f>
        <v>2873</v>
      </c>
      <c r="E17" s="20"/>
      <c r="F17" s="21">
        <f t="shared" si="1"/>
        <v>0</v>
      </c>
      <c r="G17" s="70" t="str">
        <f>IF(B17="","",VLOOKUP($B17,ベース!A:D,4,FALSE))</f>
        <v>出欠記録６学年</v>
      </c>
      <c r="H17" s="71"/>
      <c r="I17" s="6"/>
      <c r="J17" s="124"/>
      <c r="K17" s="17" t="s">
        <v>94</v>
      </c>
      <c r="L17" s="81" t="str">
        <f>IF(K17="","",VLOOKUP($K17,ベース!A:D,2,FALSE))</f>
        <v>研修承認願用紙</v>
      </c>
      <c r="M17" s="81"/>
      <c r="N17" s="19">
        <f>IF(K17="","",VLOOKUP($K17,ベース!A:D,3,FALSE))</f>
        <v>49</v>
      </c>
      <c r="O17" s="20"/>
      <c r="P17" s="21">
        <f t="shared" si="0"/>
        <v>0</v>
      </c>
      <c r="Q17" s="81" t="str">
        <f>IF(K17="","",VLOOKUP($K17,ベース!A:D,4,FALSE))</f>
        <v>【上2穴】</v>
      </c>
      <c r="R17" s="81"/>
      <c r="S17" s="4"/>
    </row>
    <row r="18" spans="1:19">
      <c r="A18" s="121"/>
      <c r="B18" s="17" t="s">
        <v>110</v>
      </c>
      <c r="C18" s="18" t="str">
        <f>IF(B18="","",VLOOKUP($B18,ベース!A:D,2,FALSE))</f>
        <v>プール管理日誌（旧）</v>
      </c>
      <c r="D18" s="19">
        <f>IF(B18="","",VLOOKUP($B18,ベース!A:D,3,FALSE))</f>
        <v>1431</v>
      </c>
      <c r="E18" s="20"/>
      <c r="F18" s="21">
        <f t="shared" si="1"/>
        <v>0</v>
      </c>
      <c r="G18" s="70">
        <f>IF(B18="","",VLOOKUP($B18,ベース!A:D,4,FALSE))</f>
        <v>0</v>
      </c>
      <c r="H18" s="71"/>
      <c r="I18" s="6"/>
      <c r="J18" s="124"/>
      <c r="K18" s="17" t="s">
        <v>95</v>
      </c>
      <c r="L18" s="81" t="str">
        <f>IF(K18="","",VLOOKUP($K18,ベース!A:D,2,FALSE))</f>
        <v>同表紙</v>
      </c>
      <c r="M18" s="81"/>
      <c r="N18" s="19">
        <f>IF(K18="","",VLOOKUP($K18,ベース!A:D,3,FALSE))</f>
        <v>531</v>
      </c>
      <c r="O18" s="20"/>
      <c r="P18" s="21">
        <f t="shared" si="0"/>
        <v>0</v>
      </c>
      <c r="Q18" s="81" t="str">
        <f>IF(K18="","",VLOOKUP($K18,ベース!A:D,4,FALSE))</f>
        <v>【上2穴】</v>
      </c>
      <c r="R18" s="81"/>
      <c r="S18" s="4"/>
    </row>
    <row r="19" spans="1:19">
      <c r="A19" s="121"/>
      <c r="B19" s="17" t="s">
        <v>289</v>
      </c>
      <c r="C19" s="18" t="str">
        <f>IF(B19="","",VLOOKUP($B19,ベース!A:D,2,FALSE))</f>
        <v>プール管理日誌（改訂版）</v>
      </c>
      <c r="D19" s="19">
        <f>IF(B19="","",VLOOKUP($B19,ベース!A:D,3,FALSE))</f>
        <v>2431</v>
      </c>
      <c r="E19" s="20"/>
      <c r="F19" s="21">
        <f t="shared" si="1"/>
        <v>0</v>
      </c>
      <c r="G19" s="70">
        <f>IF(B19="","",VLOOKUP($B19,ベース!A:D,4,FALSE))</f>
        <v>0</v>
      </c>
      <c r="H19" s="71"/>
      <c r="I19" s="6"/>
      <c r="J19" s="124"/>
      <c r="K19" s="17" t="s">
        <v>96</v>
      </c>
      <c r="L19" s="81" t="str">
        <f>IF(K19="","",VLOOKUP($K19,ベース!A:D,2,FALSE))</f>
        <v>研修承認整理簿用紙</v>
      </c>
      <c r="M19" s="81"/>
      <c r="N19" s="19">
        <f>IF(K19="","",VLOOKUP($K19,ベース!A:D,3,FALSE))</f>
        <v>49</v>
      </c>
      <c r="O19" s="20"/>
      <c r="P19" s="21">
        <f t="shared" si="0"/>
        <v>0</v>
      </c>
      <c r="Q19" s="81" t="str">
        <f>IF(K19="","",VLOOKUP($K19,ベース!A:D,4,FALSE))</f>
        <v>【左4穴】</v>
      </c>
      <c r="R19" s="81"/>
      <c r="S19" s="4"/>
    </row>
    <row r="20" spans="1:19">
      <c r="A20" s="121"/>
      <c r="B20" s="17" t="s">
        <v>111</v>
      </c>
      <c r="C20" s="18" t="str">
        <f>IF(B20="","",VLOOKUP($B20,ベース!A:D,2,FALSE))</f>
        <v>給　　食　　日　　誌</v>
      </c>
      <c r="D20" s="19">
        <f>IF(B20="","",VLOOKUP($B20,ベース!A:D,3,FALSE))</f>
        <v>2873</v>
      </c>
      <c r="E20" s="20"/>
      <c r="F20" s="21">
        <f t="shared" si="1"/>
        <v>0</v>
      </c>
      <c r="G20" s="70">
        <f>IF(B20="","",VLOOKUP($B20,ベース!A:D,4,FALSE))</f>
        <v>0</v>
      </c>
      <c r="H20" s="71"/>
      <c r="I20" s="6"/>
      <c r="J20" s="124"/>
      <c r="K20" s="17" t="s">
        <v>97</v>
      </c>
      <c r="L20" s="81" t="str">
        <f>IF(K20="","",VLOOKUP($K20,ベース!A:D,2,FALSE))</f>
        <v>同表紙</v>
      </c>
      <c r="M20" s="81"/>
      <c r="N20" s="19">
        <f>IF(K20="","",VLOOKUP($K20,ベース!A:D,3,FALSE))</f>
        <v>531</v>
      </c>
      <c r="O20" s="20"/>
      <c r="P20" s="21">
        <f t="shared" si="0"/>
        <v>0</v>
      </c>
      <c r="Q20" s="81" t="str">
        <f>IF(K20="","",VLOOKUP($K20,ベース!A:D,4,FALSE))</f>
        <v>【左4穴】</v>
      </c>
      <c r="R20" s="81"/>
      <c r="S20" s="4"/>
    </row>
    <row r="21" spans="1:19">
      <c r="A21" s="121"/>
      <c r="B21" s="17" t="s">
        <v>74</v>
      </c>
      <c r="C21" s="18" t="str">
        <f>IF(B21="","",VLOOKUP($B21,ベース!A:D,2,FALSE))</f>
        <v>文書収受処理簿</v>
      </c>
      <c r="D21" s="19">
        <f>IF(B21="","",VLOOKUP($B21,ベース!A:D,3,FALSE))</f>
        <v>2653</v>
      </c>
      <c r="E21" s="20"/>
      <c r="F21" s="21">
        <f t="shared" si="1"/>
        <v>0</v>
      </c>
      <c r="G21" s="70" t="str">
        <f>IF(B21="","",VLOOKUP($B21,ベース!A:D,4,FALSE))</f>
        <v>暦年</v>
      </c>
      <c r="H21" s="71"/>
      <c r="I21" s="6"/>
      <c r="J21" s="124"/>
      <c r="K21" s="17" t="s">
        <v>98</v>
      </c>
      <c r="L21" s="81" t="str">
        <f>IF(K21="","",VLOOKUP($K21,ベース!A:D,2,FALSE))</f>
        <v>自家用車による公務出張申請書用紙</v>
      </c>
      <c r="M21" s="81"/>
      <c r="N21" s="19">
        <f>IF(K21="","",VLOOKUP($K21,ベース!A:D,3,FALSE))</f>
        <v>49</v>
      </c>
      <c r="O21" s="20"/>
      <c r="P21" s="21">
        <f t="shared" si="0"/>
        <v>0</v>
      </c>
      <c r="Q21" s="81" t="str">
        <f>IF(K21="","",VLOOKUP($K21,ベース!A:D,4,FALSE))</f>
        <v>【左4穴】</v>
      </c>
      <c r="R21" s="81"/>
      <c r="S21" s="4"/>
    </row>
    <row r="22" spans="1:19">
      <c r="A22" s="121"/>
      <c r="B22" s="17" t="s">
        <v>75</v>
      </c>
      <c r="C22" s="18" t="str">
        <f>IF(B22="","",VLOOKUP($B22,ベース!A:D,2,FALSE))</f>
        <v>文書番号簿</v>
      </c>
      <c r="D22" s="19">
        <f>IF(B22="","",VLOOKUP($B22,ベース!A:D,3,FALSE))</f>
        <v>2653</v>
      </c>
      <c r="E22" s="20"/>
      <c r="F22" s="21">
        <f t="shared" si="1"/>
        <v>0</v>
      </c>
      <c r="G22" s="70" t="str">
        <f>IF(B22="","",VLOOKUP($B22,ベース!A:D,4,FALSE))</f>
        <v>暦年</v>
      </c>
      <c r="H22" s="71"/>
      <c r="I22" s="6"/>
      <c r="J22" s="124"/>
      <c r="K22" s="17" t="s">
        <v>99</v>
      </c>
      <c r="L22" s="81" t="str">
        <f>IF(K22="","",VLOOKUP($K22,ベース!A:D,2,FALSE))</f>
        <v>同表紙</v>
      </c>
      <c r="M22" s="81"/>
      <c r="N22" s="19">
        <f>IF(K22="","",VLOOKUP($K22,ベース!A:D,3,FALSE))</f>
        <v>531</v>
      </c>
      <c r="O22" s="20"/>
      <c r="P22" s="21">
        <f t="shared" si="0"/>
        <v>0</v>
      </c>
      <c r="Q22" s="81" t="str">
        <f>IF(K22="","",VLOOKUP($K22,ベース!A:D,4,FALSE))</f>
        <v>【左4穴】</v>
      </c>
      <c r="R22" s="81"/>
      <c r="S22" s="4"/>
    </row>
    <row r="23" spans="1:19">
      <c r="A23" s="121"/>
      <c r="B23" s="17" t="s">
        <v>112</v>
      </c>
      <c r="C23" s="18" t="str">
        <f>IF(B23="","",VLOOKUP($B23,ベース!A:D,2,FALSE))</f>
        <v>学校医執務記録簿</v>
      </c>
      <c r="D23" s="19">
        <f>IF(B23="","",VLOOKUP($B23,ベース!A:D,3,FALSE))</f>
        <v>2541</v>
      </c>
      <c r="E23" s="20"/>
      <c r="F23" s="21">
        <f t="shared" si="1"/>
        <v>0</v>
      </c>
      <c r="G23" s="70">
        <f>IF(B23="","",VLOOKUP($B23,ベース!A:D,4,FALSE))</f>
        <v>0</v>
      </c>
      <c r="H23" s="71"/>
      <c r="I23" s="6"/>
      <c r="J23" s="124"/>
      <c r="K23" s="17" t="s">
        <v>100</v>
      </c>
      <c r="L23" s="81" t="str">
        <f>IF(K23="","",VLOOKUP($K23,ベース!A:D,2,FALSE))</f>
        <v>休日勤務に関わる勤務免除簿用紙</v>
      </c>
      <c r="M23" s="81"/>
      <c r="N23" s="19">
        <f>IF(K23="","",VLOOKUP($K23,ベース!A:D,3,FALSE))</f>
        <v>49</v>
      </c>
      <c r="O23" s="20"/>
      <c r="P23" s="21">
        <f t="shared" si="0"/>
        <v>0</v>
      </c>
      <c r="Q23" s="81" t="str">
        <f>IF(K23="","",VLOOKUP($K23,ベース!A:D,4,FALSE))</f>
        <v>【A4横】【左2穴】</v>
      </c>
      <c r="R23" s="81"/>
      <c r="S23" s="4"/>
    </row>
    <row r="24" spans="1:19">
      <c r="A24" s="121"/>
      <c r="B24" s="17" t="s">
        <v>113</v>
      </c>
      <c r="C24" s="18" t="str">
        <f>IF(B24="","",VLOOKUP($B24,ベース!A:D,2,FALSE))</f>
        <v>学校歯科医執務記録簿</v>
      </c>
      <c r="D24" s="19">
        <f>IF(B24="","",VLOOKUP($B24,ベース!A:D,3,FALSE))</f>
        <v>2541</v>
      </c>
      <c r="E24" s="20"/>
      <c r="F24" s="21">
        <f t="shared" si="1"/>
        <v>0</v>
      </c>
      <c r="G24" s="70">
        <f>IF(B24="","",VLOOKUP($B24,ベース!A:D,4,FALSE))</f>
        <v>0</v>
      </c>
      <c r="H24" s="71"/>
      <c r="I24" s="6"/>
      <c r="J24" s="124"/>
      <c r="K24" s="17" t="s">
        <v>101</v>
      </c>
      <c r="L24" s="81" t="str">
        <f>IF(K24="","",VLOOKUP($K24,ベース!A:D,2,FALSE))</f>
        <v>同表紙</v>
      </c>
      <c r="M24" s="81"/>
      <c r="N24" s="19">
        <f>IF(K24="","",VLOOKUP($K24,ベース!A:D,3,FALSE))</f>
        <v>531</v>
      </c>
      <c r="O24" s="20"/>
      <c r="P24" s="21">
        <f t="shared" si="0"/>
        <v>0</v>
      </c>
      <c r="Q24" s="81" t="str">
        <f>IF(K24="","",VLOOKUP($K24,ベース!A:D,4,FALSE))</f>
        <v>【左2穴】</v>
      </c>
      <c r="R24" s="81"/>
      <c r="S24" s="4"/>
    </row>
    <row r="25" spans="1:19">
      <c r="A25" s="121"/>
      <c r="B25" s="17" t="s">
        <v>114</v>
      </c>
      <c r="C25" s="18" t="str">
        <f>IF(B25="","",VLOOKUP($B25,ベース!A:D,2,FALSE))</f>
        <v>学校薬剤師執務記録簿</v>
      </c>
      <c r="D25" s="19">
        <f>IF(B25="","",VLOOKUP($B25,ベース!A:D,3,FALSE))</f>
        <v>2541</v>
      </c>
      <c r="E25" s="20"/>
      <c r="F25" s="21">
        <f t="shared" si="1"/>
        <v>0</v>
      </c>
      <c r="G25" s="70">
        <f>IF(B25="","",VLOOKUP($B25,ベース!A:D,4,FALSE))</f>
        <v>0</v>
      </c>
      <c r="H25" s="71"/>
      <c r="I25" s="6"/>
      <c r="J25" s="124"/>
      <c r="K25" s="17" t="s">
        <v>78</v>
      </c>
      <c r="L25" s="81" t="str">
        <f>IF(K25="","",VLOOKUP($K25,ベース!A:D,2,FALSE))</f>
        <v>療養休暇用休暇カード</v>
      </c>
      <c r="M25" s="81"/>
      <c r="N25" s="19">
        <f>IF(K25="","",VLOOKUP($K25,ベース!A:D,3,FALSE))</f>
        <v>49</v>
      </c>
      <c r="O25" s="20"/>
      <c r="P25" s="21">
        <f t="shared" si="0"/>
        <v>0</v>
      </c>
      <c r="Q25" s="81" t="str">
        <f>IF(K25="","",VLOOKUP($K25,ベース!A:D,4,FALSE))</f>
        <v>暦年【上2穴】</v>
      </c>
      <c r="R25" s="81"/>
      <c r="S25" s="4"/>
    </row>
    <row r="26" spans="1:19">
      <c r="A26" s="121"/>
      <c r="B26" s="17" t="s">
        <v>136</v>
      </c>
      <c r="C26" s="18" t="str">
        <f>IF(B26="","",VLOOKUP($B26,ベース!A:D,2,FALSE))</f>
        <v>学校日誌　表紙（コンピュータ出力用）</v>
      </c>
      <c r="D26" s="19">
        <f>IF(B26="","",VLOOKUP($B26,ベース!A:D,3,FALSE))</f>
        <v>531</v>
      </c>
      <c r="E26" s="20"/>
      <c r="F26" s="21">
        <f t="shared" si="1"/>
        <v>0</v>
      </c>
      <c r="G26" s="70" t="str">
        <f>IF(B26="","",VLOOKUP($B26,ベース!A:D,4,FALSE))</f>
        <v>【左2穴】</v>
      </c>
      <c r="H26" s="71"/>
      <c r="I26" s="6"/>
      <c r="J26" s="124"/>
      <c r="K26" s="17" t="s">
        <v>79</v>
      </c>
      <c r="L26" s="81" t="str">
        <f>IF(K26="","",VLOOKUP($K26,ベース!A:D,2,FALSE))</f>
        <v>同表紙</v>
      </c>
      <c r="M26" s="81"/>
      <c r="N26" s="19">
        <f>IF(K26="","",VLOOKUP($K26,ベース!A:D,3,FALSE))</f>
        <v>531</v>
      </c>
      <c r="O26" s="20"/>
      <c r="P26" s="21">
        <f t="shared" si="0"/>
        <v>0</v>
      </c>
      <c r="Q26" s="81" t="str">
        <f>IF(K26="","",VLOOKUP($K26,ベース!A:D,4,FALSE))</f>
        <v>暦年【上2穴】</v>
      </c>
      <c r="R26" s="81"/>
      <c r="S26" s="4"/>
    </row>
    <row r="27" spans="1:19">
      <c r="A27" s="121"/>
      <c r="B27" s="17" t="s">
        <v>115</v>
      </c>
      <c r="C27" s="18" t="str">
        <f>IF(B27="","",VLOOKUP($B27,ベース!A:D,2,FALSE))</f>
        <v>当直日誌　表紙（コンピュータ出力用）</v>
      </c>
      <c r="D27" s="19">
        <f>IF(B27="","",VLOOKUP($B27,ベース!A:D,3,FALSE))</f>
        <v>531</v>
      </c>
      <c r="E27" s="20"/>
      <c r="F27" s="21">
        <f t="shared" si="1"/>
        <v>0</v>
      </c>
      <c r="G27" s="70" t="str">
        <f>IF(B27="","",VLOOKUP($B27,ベース!A:D,4,FALSE))</f>
        <v>【左2穴】</v>
      </c>
      <c r="H27" s="71"/>
      <c r="I27" s="6"/>
      <c r="J27" s="125"/>
      <c r="K27" s="22"/>
      <c r="L27" s="83" t="str">
        <f>IF(K27="","",VLOOKUP($K27,ベース!A:D,2,FALSE))</f>
        <v/>
      </c>
      <c r="M27" s="83"/>
      <c r="N27" s="24" t="str">
        <f>IF(K27="","",VLOOKUP($K27,ベース!A:D,3,FALSE))</f>
        <v/>
      </c>
      <c r="O27" s="25"/>
      <c r="P27" s="26" t="str">
        <f t="shared" si="0"/>
        <v/>
      </c>
      <c r="Q27" s="83" t="str">
        <f>IF(K27="","",VLOOKUP($K27,ベース!A:D,4,FALSE))</f>
        <v/>
      </c>
      <c r="R27" s="83"/>
      <c r="S27" s="4"/>
    </row>
    <row r="28" spans="1:19">
      <c r="A28" s="121"/>
      <c r="B28" s="17" t="s">
        <v>116</v>
      </c>
      <c r="C28" s="18" t="str">
        <f>IF(B28="","",VLOOKUP($B28,ベース!A:D,2,FALSE))</f>
        <v>防火日誌　表紙（コンピュータ出力用）</v>
      </c>
      <c r="D28" s="19">
        <f>IF(B28="","",VLOOKUP($B28,ベース!A:D,3,FALSE))</f>
        <v>531</v>
      </c>
      <c r="E28" s="20"/>
      <c r="F28" s="21">
        <f t="shared" si="1"/>
        <v>0</v>
      </c>
      <c r="G28" s="70" t="str">
        <f>IF(B28="","",VLOOKUP($B28,ベース!A:D,4,FALSE))</f>
        <v>【左2穴】</v>
      </c>
      <c r="H28" s="71"/>
      <c r="I28" s="6"/>
      <c r="J28" s="120" t="s">
        <v>209</v>
      </c>
      <c r="K28" s="29" t="s">
        <v>199</v>
      </c>
      <c r="L28" s="82" t="str">
        <f>IF(K28="","",VLOOKUP($K28,ベース!A:D,2,FALSE))</f>
        <v>生徒指導要録用紙（様式1・様式2）</v>
      </c>
      <c r="M28" s="82"/>
      <c r="N28" s="30">
        <f>IF(K28="","",VLOOKUP($K28,ベース!A:D,3,FALSE))</f>
        <v>104</v>
      </c>
      <c r="O28" s="53"/>
      <c r="P28" s="52">
        <f t="shared" si="0"/>
        <v>0</v>
      </c>
      <c r="Q28" s="82" t="str">
        <f>IF(K28="","",VLOOKUP($K28,ベース!A:D,4,FALSE))</f>
        <v>1セット　1人分【左4穴】</v>
      </c>
      <c r="R28" s="82"/>
      <c r="S28" s="4"/>
    </row>
    <row r="29" spans="1:19" ht="13.5" customHeight="1">
      <c r="A29" s="121"/>
      <c r="B29" s="17" t="s">
        <v>117</v>
      </c>
      <c r="C29" s="18" t="str">
        <f>IF(B29="","",VLOOKUP($B29,ベース!A:D,2,FALSE))</f>
        <v>看護日誌　表紙（コンピュータ出力用）</v>
      </c>
      <c r="D29" s="19">
        <f>IF(B29="","",VLOOKUP($B29,ベース!A:D,3,FALSE))</f>
        <v>531</v>
      </c>
      <c r="E29" s="20"/>
      <c r="F29" s="21">
        <f t="shared" si="1"/>
        <v>0</v>
      </c>
      <c r="G29" s="70" t="str">
        <f>IF(B29="","",VLOOKUP($B29,ベース!A:D,4,FALSE))</f>
        <v>【左2穴】</v>
      </c>
      <c r="H29" s="71"/>
      <c r="I29" s="6"/>
      <c r="J29" s="121"/>
      <c r="K29" s="17" t="s">
        <v>141</v>
      </c>
      <c r="L29" s="81" t="str">
        <f>IF(K29="","",VLOOKUP($K29,ベース!A:D,2,FALSE))</f>
        <v>中学部生徒指導要録用紙（知的障害用 様式1・様式2）</v>
      </c>
      <c r="M29" s="81"/>
      <c r="N29" s="19">
        <f>IF(K29="","",VLOOKUP($K29,ベース!A:D,3,FALSE))</f>
        <v>104</v>
      </c>
      <c r="O29" s="20"/>
      <c r="P29" s="21">
        <f t="shared" si="0"/>
        <v>0</v>
      </c>
      <c r="Q29" s="81" t="str">
        <f>IF(K29="","",VLOOKUP($K29,ベース!A:D,4,FALSE))</f>
        <v>1セット　1人分 【左4穴】</v>
      </c>
      <c r="R29" s="81"/>
      <c r="S29" s="4"/>
    </row>
    <row r="30" spans="1:19">
      <c r="A30" s="121"/>
      <c r="B30" s="17" t="s">
        <v>118</v>
      </c>
      <c r="C30" s="18" t="str">
        <f>IF(B30="","",VLOOKUP($B30,ベース!A:D,2,FALSE))</f>
        <v>保健日誌　表紙（コンピュータ出力用）</v>
      </c>
      <c r="D30" s="19">
        <f>IF(B30="","",VLOOKUP($B30,ベース!A:D,3,FALSE))</f>
        <v>531</v>
      </c>
      <c r="E30" s="20"/>
      <c r="F30" s="21">
        <f t="shared" si="1"/>
        <v>0</v>
      </c>
      <c r="G30" s="70" t="str">
        <f>IF(B30="","",VLOOKUP($B30,ベース!A:D,4,FALSE))</f>
        <v>【左2穴】</v>
      </c>
      <c r="H30" s="71"/>
      <c r="I30" s="6"/>
      <c r="J30" s="121"/>
      <c r="K30" s="17" t="s">
        <v>143</v>
      </c>
      <c r="L30" s="81" t="str">
        <f>IF(K30="","",VLOOKUP($K30,ベース!A:D,2,FALSE))</f>
        <v>指導要録表紙／小・中／学　籍</v>
      </c>
      <c r="M30" s="81"/>
      <c r="N30" s="19">
        <f>IF(K30="","",VLOOKUP($K30,ベース!A:D,3,FALSE))</f>
        <v>613</v>
      </c>
      <c r="O30" s="20"/>
      <c r="P30" s="21">
        <f t="shared" si="0"/>
        <v>0</v>
      </c>
      <c r="Q30" s="81" t="str">
        <f>IF(K30="","",VLOOKUP($K30,ベース!A:D,4,FALSE))</f>
        <v>前付2枚付【左4穴】</v>
      </c>
      <c r="R30" s="81"/>
      <c r="S30" s="4"/>
    </row>
    <row r="31" spans="1:19">
      <c r="A31" s="121"/>
      <c r="B31" s="17" t="s">
        <v>119</v>
      </c>
      <c r="C31" s="18" t="str">
        <f>IF(B31="","",VLOOKUP($B31,ベース!A:D,2,FALSE))</f>
        <v>給食日誌　表紙（コンピュータ出力用）</v>
      </c>
      <c r="D31" s="19">
        <f>IF(B31="","",VLOOKUP($B31,ベース!A:D,3,FALSE))</f>
        <v>531</v>
      </c>
      <c r="E31" s="20"/>
      <c r="F31" s="21">
        <f t="shared" si="1"/>
        <v>0</v>
      </c>
      <c r="G31" s="70" t="str">
        <f>IF(B31="","",VLOOKUP($B31,ベース!A:D,4,FALSE))</f>
        <v>【左2穴】</v>
      </c>
      <c r="H31" s="71"/>
      <c r="I31" s="6"/>
      <c r="J31" s="121"/>
      <c r="K31" s="17" t="s">
        <v>144</v>
      </c>
      <c r="L31" s="81" t="str">
        <f>IF(K31="","",VLOOKUP($K31,ベース!A:D,2,FALSE))</f>
        <v>指導要録表紙／小・中／指　導</v>
      </c>
      <c r="M31" s="81"/>
      <c r="N31" s="19">
        <f>IF(K31="","",VLOOKUP($K31,ベース!A:D,3,FALSE))</f>
        <v>613</v>
      </c>
      <c r="O31" s="20"/>
      <c r="P31" s="21">
        <f t="shared" si="0"/>
        <v>0</v>
      </c>
      <c r="Q31" s="81" t="str">
        <f>IF(K31="","",VLOOKUP($K31,ベース!A:D,4,FALSE))</f>
        <v>前付2枚付【左4穴】</v>
      </c>
      <c r="R31" s="81"/>
      <c r="S31" s="4"/>
    </row>
    <row r="32" spans="1:19">
      <c r="A32" s="121"/>
      <c r="B32" s="17" t="s">
        <v>120</v>
      </c>
      <c r="C32" s="18" t="str">
        <f>IF(B32="","",VLOOKUP($B32,ベース!A:D,2,FALSE))</f>
        <v>プール管理日誌　表紙（コンピュータ出力用）</v>
      </c>
      <c r="D32" s="19">
        <f>IF(B32="","",VLOOKUP($B32,ベース!A:D,3,FALSE))</f>
        <v>531</v>
      </c>
      <c r="E32" s="20"/>
      <c r="F32" s="21">
        <f t="shared" si="1"/>
        <v>0</v>
      </c>
      <c r="G32" s="70" t="str">
        <f>IF(B32="","",VLOOKUP($B32,ベース!A:D,4,FALSE))</f>
        <v>【左2穴】</v>
      </c>
      <c r="H32" s="71"/>
      <c r="I32" s="6"/>
      <c r="J32" s="121"/>
      <c r="K32" s="17" t="s">
        <v>179</v>
      </c>
      <c r="L32" s="81" t="str">
        <f>IF(K32="","",VLOOKUP($K32,ベース!A:D,2,FALSE))</f>
        <v>指導要録前付</v>
      </c>
      <c r="M32" s="81"/>
      <c r="N32" s="19">
        <f>IF(K32="","",VLOOKUP($K32,ベース!A:D,3,FALSE))</f>
        <v>25</v>
      </c>
      <c r="O32" s="20"/>
      <c r="P32" s="21">
        <f t="shared" si="0"/>
        <v>0</v>
      </c>
      <c r="Q32" s="81" t="str">
        <f>IF(K32="","",VLOOKUP($K32,ベース!A:D,4,FALSE))</f>
        <v>【左4穴】</v>
      </c>
      <c r="R32" s="81"/>
      <c r="S32" s="4"/>
    </row>
    <row r="33" spans="1:19">
      <c r="A33" s="121"/>
      <c r="B33" s="17" t="s">
        <v>121</v>
      </c>
      <c r="C33" s="18" t="str">
        <f>IF(B33="","",VLOOKUP($B33,ベース!A:D,2,FALSE))</f>
        <v>学校医執務記録簿　表紙（コンピュータ出力用）</v>
      </c>
      <c r="D33" s="19">
        <f>IF(B33="","",VLOOKUP($B33,ベース!A:D,3,FALSE))</f>
        <v>531</v>
      </c>
      <c r="E33" s="20"/>
      <c r="F33" s="21">
        <f t="shared" si="1"/>
        <v>0</v>
      </c>
      <c r="G33" s="70" t="str">
        <f>IF(B33="","",VLOOKUP($B33,ベース!A:D,4,FALSE))</f>
        <v>【左2穴】</v>
      </c>
      <c r="H33" s="71"/>
      <c r="I33" s="6"/>
      <c r="J33" s="121"/>
      <c r="K33" s="17" t="s">
        <v>180</v>
      </c>
      <c r="L33" s="81" t="str">
        <f>IF(K33="","",VLOOKUP($K33,ベース!A:D,2,FALSE))</f>
        <v>横型〈男女別〉出席簿用紙</v>
      </c>
      <c r="M33" s="81"/>
      <c r="N33" s="19">
        <f>IF(K33="","",VLOOKUP($K33,ベース!A:D,3,FALSE))</f>
        <v>49</v>
      </c>
      <c r="O33" s="20"/>
      <c r="P33" s="21">
        <f t="shared" si="0"/>
        <v>0</v>
      </c>
      <c r="Q33" s="81" t="str">
        <f>IF(K33="","",VLOOKUP($K33,ベース!A:D,4,FALSE))</f>
        <v>【A4横】【左4穴】</v>
      </c>
      <c r="R33" s="81"/>
      <c r="S33" s="4"/>
    </row>
    <row r="34" spans="1:19">
      <c r="A34" s="121"/>
      <c r="B34" s="17" t="s">
        <v>122</v>
      </c>
      <c r="C34" s="18" t="str">
        <f>IF(B34="","",VLOOKUP($B34,ベース!A:D,2,FALSE))</f>
        <v>学校歯科医執務記録簿　表紙（コンピュータ出力用）</v>
      </c>
      <c r="D34" s="19">
        <f>IF(B34="","",VLOOKUP($B34,ベース!A:D,3,FALSE))</f>
        <v>531</v>
      </c>
      <c r="E34" s="20"/>
      <c r="F34" s="21">
        <f t="shared" si="1"/>
        <v>0</v>
      </c>
      <c r="G34" s="70" t="str">
        <f>IF(B34="","",VLOOKUP($B34,ベース!A:D,4,FALSE))</f>
        <v>【左2穴】</v>
      </c>
      <c r="H34" s="71"/>
      <c r="I34" s="6"/>
      <c r="J34" s="121"/>
      <c r="K34" s="17" t="s">
        <v>181</v>
      </c>
      <c r="L34" s="81" t="str">
        <f>IF(K34="","",VLOOKUP($K34,ベース!A:D,2,FALSE))</f>
        <v>横型〈男女別〉出席簿表紙</v>
      </c>
      <c r="M34" s="81"/>
      <c r="N34" s="19">
        <f>IF(K34="","",VLOOKUP($K34,ベース!A:D,3,FALSE))</f>
        <v>590</v>
      </c>
      <c r="O34" s="20"/>
      <c r="P34" s="21">
        <f t="shared" si="0"/>
        <v>0</v>
      </c>
      <c r="Q34" s="81" t="str">
        <f>IF(K34="","",VLOOKUP($K34,ベース!A:D,4,FALSE))</f>
        <v>前付1枚付/令7凡例一部変更【A4横】【左4穴】</v>
      </c>
      <c r="R34" s="81"/>
      <c r="S34" s="4"/>
    </row>
    <row r="35" spans="1:19">
      <c r="A35" s="121"/>
      <c r="B35" s="17" t="s">
        <v>123</v>
      </c>
      <c r="C35" s="18" t="str">
        <f>IF(B35="","",VLOOKUP($B35,ベース!A:D,2,FALSE))</f>
        <v>学校薬剤師執務記録簿　表紙（コンピュータ出力用）</v>
      </c>
      <c r="D35" s="19">
        <f>IF(B35="","",VLOOKUP($B35,ベース!A:D,3,FALSE))</f>
        <v>531</v>
      </c>
      <c r="E35" s="20"/>
      <c r="F35" s="21">
        <f t="shared" si="1"/>
        <v>0</v>
      </c>
      <c r="G35" s="70" t="str">
        <f>IF(B35="","",VLOOKUP($B35,ベース!A:D,4,FALSE))</f>
        <v>【左2穴】</v>
      </c>
      <c r="H35" s="71"/>
      <c r="I35" s="6"/>
      <c r="J35" s="121"/>
      <c r="K35" s="17" t="s">
        <v>183</v>
      </c>
      <c r="L35" s="81" t="str">
        <f>IF(K35="","",VLOOKUP($K35,ベース!A:D,2,FALSE))</f>
        <v>出席簿表紙（コンピュータ出力用）</v>
      </c>
      <c r="M35" s="81"/>
      <c r="N35" s="19">
        <f>IF(K35="","",VLOOKUP($K35,ベース!A:D,3,FALSE))</f>
        <v>531</v>
      </c>
      <c r="O35" s="20"/>
      <c r="P35" s="21">
        <f t="shared" si="0"/>
        <v>0</v>
      </c>
      <c r="Q35" s="81" t="str">
        <f>IF(K35="","",VLOOKUP($K35,ベース!A:D,4,FALSE))</f>
        <v>【A4横】【左2穴】</v>
      </c>
      <c r="R35" s="81"/>
      <c r="S35" s="4"/>
    </row>
    <row r="36" spans="1:19">
      <c r="A36" s="121"/>
      <c r="B36" s="17" t="s">
        <v>137</v>
      </c>
      <c r="C36" s="18" t="str">
        <f>IF(B36="","",VLOOKUP($B36,ベース!A:D,2,FALSE))</f>
        <v>理科薬品関係受払簿（冊子）</v>
      </c>
      <c r="D36" s="19">
        <f>IF(B36="","",VLOOKUP($B36,ベース!A:D,3,FALSE))</f>
        <v>2700</v>
      </c>
      <c r="E36" s="20"/>
      <c r="F36" s="21">
        <f t="shared" si="1"/>
        <v>0</v>
      </c>
      <c r="G36" s="70" t="str">
        <f>IF(B36="","",VLOOKUP($B36,ベース!A:D,4,FALSE))</f>
        <v>記入例1枚・受払簿用紙50枚 点検一覧表4枚付</v>
      </c>
      <c r="H36" s="71"/>
      <c r="I36" s="6"/>
      <c r="J36" s="121"/>
      <c r="K36" s="17" t="s">
        <v>184</v>
      </c>
      <c r="L36" s="81" t="str">
        <f>IF(K36="","",VLOOKUP($K36,ベース!A:D,2,FALSE))</f>
        <v>縦型〈男女混合〉出席簿用紙</v>
      </c>
      <c r="M36" s="81"/>
      <c r="N36" s="19">
        <f>IF(K36="","",VLOOKUP($K36,ベース!A:D,3,FALSE))</f>
        <v>49</v>
      </c>
      <c r="O36" s="20"/>
      <c r="P36" s="21">
        <f t="shared" si="0"/>
        <v>0</v>
      </c>
      <c r="Q36" s="81">
        <f>IF(K36="","",VLOOKUP($K36,ベース!A:D,4,FALSE))</f>
        <v>0</v>
      </c>
      <c r="R36" s="81"/>
      <c r="S36" s="4"/>
    </row>
    <row r="37" spans="1:19">
      <c r="A37" s="121"/>
      <c r="B37" s="17" t="s">
        <v>138</v>
      </c>
      <c r="C37" s="18" t="str">
        <f>IF(B37="","",VLOOKUP($B37,ベース!A:D,2,FALSE))</f>
        <v>理科薬品関係受払簿表紙</v>
      </c>
      <c r="D37" s="19">
        <f>IF(B37="","",VLOOKUP($B37,ベース!A:D,3,FALSE))</f>
        <v>531</v>
      </c>
      <c r="E37" s="20"/>
      <c r="F37" s="21">
        <f t="shared" si="1"/>
        <v>0</v>
      </c>
      <c r="G37" s="70" t="str">
        <f>IF(B37="","",VLOOKUP($B37,ベース!A:D,4,FALSE))</f>
        <v>記入例1枚 【左2穴】</v>
      </c>
      <c r="H37" s="71"/>
      <c r="I37" s="6"/>
      <c r="J37" s="121"/>
      <c r="K37" s="17" t="s">
        <v>185</v>
      </c>
      <c r="L37" s="81" t="str">
        <f>IF(K37="","",VLOOKUP($K37,ベース!A:D,2,FALSE))</f>
        <v>縦型〈男女混合〉出席簿表紙</v>
      </c>
      <c r="M37" s="81"/>
      <c r="N37" s="19">
        <f>IF(K37="","",VLOOKUP($K37,ベース!A:D,3,FALSE))</f>
        <v>590</v>
      </c>
      <c r="O37" s="20"/>
      <c r="P37" s="21">
        <f t="shared" si="0"/>
        <v>0</v>
      </c>
      <c r="Q37" s="81" t="str">
        <f>IF(K37="","",VLOOKUP($K37,ベース!A:D,4,FALSE))</f>
        <v>前付1枚付/令7凡例一部変更【左4穴】</v>
      </c>
      <c r="R37" s="81"/>
      <c r="S37" s="4"/>
    </row>
    <row r="38" spans="1:19">
      <c r="A38" s="121"/>
      <c r="B38" s="17" t="s">
        <v>28</v>
      </c>
      <c r="C38" s="18" t="str">
        <f>IF(B38="","",VLOOKUP($B38,ベース!A:D,2,FALSE))</f>
        <v>理科薬品関係点検一覧表用紙</v>
      </c>
      <c r="D38" s="19">
        <f>IF(B38="","",VLOOKUP($B38,ベース!A:D,3,FALSE))</f>
        <v>49</v>
      </c>
      <c r="E38" s="20"/>
      <c r="F38" s="21">
        <f t="shared" ref="F38:F40" si="2">IF(B38="","",D38*E38)</f>
        <v>0</v>
      </c>
      <c r="G38" s="70" t="str">
        <f>IF(B38="","",VLOOKUP($B38,ベース!A:D,4,FALSE))</f>
        <v>【左2穴】</v>
      </c>
      <c r="H38" s="71"/>
      <c r="I38" s="6"/>
      <c r="J38" s="121"/>
      <c r="K38" s="17" t="s">
        <v>186</v>
      </c>
      <c r="L38" s="81" t="str">
        <f>IF(K38="","",VLOOKUP($K38,ベース!A:D,2,FALSE))</f>
        <v>出席簿表紙（コンピュータ出力用）</v>
      </c>
      <c r="M38" s="81"/>
      <c r="N38" s="19">
        <f>IF(K38="","",VLOOKUP($K38,ベース!A:D,3,FALSE))</f>
        <v>531</v>
      </c>
      <c r="O38" s="20"/>
      <c r="P38" s="21">
        <f t="shared" si="0"/>
        <v>0</v>
      </c>
      <c r="Q38" s="81" t="str">
        <f>IF(K38="","",VLOOKUP($K38,ベース!A:D,4,FALSE))</f>
        <v>【左2穴】</v>
      </c>
      <c r="R38" s="81"/>
      <c r="S38" s="4"/>
    </row>
    <row r="39" spans="1:19">
      <c r="A39" s="121"/>
      <c r="B39" s="17" t="s">
        <v>30</v>
      </c>
      <c r="C39" s="18" t="str">
        <f>IF(B39="","",VLOOKUP($B39,ベース!A:D,2,FALSE))</f>
        <v>理科薬品関係受払簿用紙</v>
      </c>
      <c r="D39" s="19">
        <f>IF(B39="","",VLOOKUP($B39,ベース!A:D,3,FALSE))</f>
        <v>49</v>
      </c>
      <c r="E39" s="20"/>
      <c r="F39" s="21">
        <f t="shared" si="2"/>
        <v>0</v>
      </c>
      <c r="G39" s="70" t="str">
        <f>IF(B39="","",VLOOKUP($B39,ベース!A:D,4,FALSE))</f>
        <v>【左2穴】</v>
      </c>
      <c r="H39" s="71"/>
      <c r="I39" s="6"/>
      <c r="J39" s="121"/>
      <c r="K39" s="17" t="s">
        <v>152</v>
      </c>
      <c r="L39" s="81" t="str">
        <f>IF(K39="","",VLOOKUP($K39,ベース!A:D,2,FALSE))</f>
        <v>児童・生徒健康診断票（小・中・義）</v>
      </c>
      <c r="M39" s="81"/>
      <c r="N39" s="19">
        <f>IF(K39="","",VLOOKUP($K39,ベース!A:D,3,FALSE))</f>
        <v>49</v>
      </c>
      <c r="O39" s="20"/>
      <c r="P39" s="21">
        <f t="shared" si="0"/>
        <v>0</v>
      </c>
      <c r="Q39" s="81" t="str">
        <f>IF(K39="","",VLOOKUP($K39,ベース!A:D,4,FALSE))</f>
        <v>【上2穴】</v>
      </c>
      <c r="R39" s="81"/>
      <c r="S39" s="4"/>
    </row>
    <row r="40" spans="1:19">
      <c r="A40" s="121"/>
      <c r="B40" s="17"/>
      <c r="C40" s="18" t="str">
        <f>IF(B40="","",VLOOKUP($B40,ベース!A:D,2,FALSE))</f>
        <v/>
      </c>
      <c r="D40" s="19" t="str">
        <f>IF(B40="","",VLOOKUP($B40,ベース!A:D,3,FALSE))</f>
        <v/>
      </c>
      <c r="E40" s="20"/>
      <c r="F40" s="21" t="str">
        <f t="shared" si="2"/>
        <v/>
      </c>
      <c r="G40" s="70" t="str">
        <f>IF(B40="","",VLOOKUP($B40,ベース!A:D,4,FALSE))</f>
        <v/>
      </c>
      <c r="H40" s="71"/>
      <c r="I40" s="6"/>
      <c r="J40" s="121"/>
      <c r="K40" s="17" t="s">
        <v>153</v>
      </c>
      <c r="L40" s="81" t="str">
        <f>IF(K40="","",VLOOKUP($K40,ベース!A:D,2,FALSE))</f>
        <v>同　　　表　　　紙（小・中）</v>
      </c>
      <c r="M40" s="81"/>
      <c r="N40" s="19">
        <f>IF(K40="","",VLOOKUP($K40,ベース!A:D,3,FALSE))</f>
        <v>493</v>
      </c>
      <c r="O40" s="20"/>
      <c r="P40" s="21">
        <f t="shared" si="0"/>
        <v>0</v>
      </c>
      <c r="Q40" s="81" t="str">
        <f>IF(K40="","",VLOOKUP($K40,ベース!A:D,4,FALSE))</f>
        <v>記入例令8一部変更1枚・前付2枚付【上2穴】</v>
      </c>
      <c r="R40" s="81"/>
      <c r="S40" s="4"/>
    </row>
    <row r="41" spans="1:19">
      <c r="A41" s="122"/>
      <c r="B41" s="22"/>
      <c r="C41" s="23" t="str">
        <f>IF(B41="","",VLOOKUP($B41,ベース!A:D,2,FALSE))</f>
        <v/>
      </c>
      <c r="D41" s="24" t="str">
        <f>IF(B41="","",VLOOKUP($B41,ベース!A:D,3,FALSE))</f>
        <v/>
      </c>
      <c r="E41" s="25"/>
      <c r="F41" s="26" t="str">
        <f t="shared" ref="F41" si="3">IF(B41="","",D41*E41)</f>
        <v/>
      </c>
      <c r="G41" s="113" t="str">
        <f>IF(B41="","",VLOOKUP($B41,ベース!A:D,4,FALSE))</f>
        <v/>
      </c>
      <c r="H41" s="114"/>
      <c r="I41" s="6"/>
      <c r="J41" s="121"/>
      <c r="K41" s="17" t="s">
        <v>154</v>
      </c>
      <c r="L41" s="81" t="str">
        <f>IF(K41="","",VLOOKUP($K41,ベース!A:D,2,FALSE))</f>
        <v>児童・生徒健康診断票前付（小・中・義）</v>
      </c>
      <c r="M41" s="81"/>
      <c r="N41" s="19">
        <f>IF(K41="","",VLOOKUP($K41,ベース!A:D,3,FALSE))</f>
        <v>25</v>
      </c>
      <c r="O41" s="20"/>
      <c r="P41" s="21">
        <f t="shared" si="0"/>
        <v>0</v>
      </c>
      <c r="Q41" s="81" t="str">
        <f>IF(K41="","",VLOOKUP($K41,ベース!A:D,4,FALSE))</f>
        <v>【上2穴】</v>
      </c>
      <c r="R41" s="81"/>
      <c r="S41" s="4"/>
    </row>
    <row r="42" spans="1:19">
      <c r="A42" s="14"/>
      <c r="B42" s="6"/>
      <c r="C42" s="6"/>
      <c r="D42" s="6"/>
      <c r="E42" s="6"/>
      <c r="F42" s="6"/>
      <c r="G42" s="6"/>
      <c r="H42" s="6"/>
      <c r="I42" s="6"/>
      <c r="J42" s="121"/>
      <c r="K42" s="17" t="s">
        <v>162</v>
      </c>
      <c r="L42" s="81" t="str">
        <f>IF(K42="","",VLOOKUP($K42,ベース!A:D,2,FALSE))</f>
        <v>同表紙（コンピュータ出力用）</v>
      </c>
      <c r="M42" s="81"/>
      <c r="N42" s="19">
        <f>IF(K42="","",VLOOKUP($K42,ベース!A:D,3,FALSE))</f>
        <v>493</v>
      </c>
      <c r="O42" s="20"/>
      <c r="P42" s="21">
        <f t="shared" si="0"/>
        <v>0</v>
      </c>
      <c r="Q42" s="81" t="str">
        <f>IF(K42="","",VLOOKUP($K42,ベース!A:D,4,FALSE))</f>
        <v>記入例1枚・前付2枚付【左2穴】</v>
      </c>
      <c r="R42" s="81"/>
      <c r="S42" s="4"/>
    </row>
    <row r="43" spans="1:19" ht="13.5" customHeight="1">
      <c r="A43" s="102" t="s">
        <v>296</v>
      </c>
      <c r="B43" s="102"/>
      <c r="C43" s="102"/>
      <c r="D43" s="102"/>
      <c r="E43" s="102"/>
      <c r="F43" s="102"/>
      <c r="G43" s="102"/>
      <c r="H43" s="102"/>
      <c r="I43" s="6"/>
      <c r="J43" s="121"/>
      <c r="K43" s="17" t="s">
        <v>158</v>
      </c>
      <c r="L43" s="81" t="str">
        <f>IF(K43="","",VLOOKUP($K43,ベース!A:D,2,FALSE))</f>
        <v>卒業証書台帳</v>
      </c>
      <c r="M43" s="81"/>
      <c r="N43" s="19">
        <f>IF(K43="","",VLOOKUP($K43,ベース!A:D,3,FALSE))</f>
        <v>4581</v>
      </c>
      <c r="O43" s="20"/>
      <c r="P43" s="21">
        <f t="shared" si="0"/>
        <v>0</v>
      </c>
      <c r="Q43" s="81" t="str">
        <f>IF(K43="","",VLOOKUP($K43,ベース!A:D,4,FALSE))</f>
        <v>100枚綴【左4穴】表紙・用紙セット</v>
      </c>
      <c r="R43" s="81"/>
      <c r="S43" s="4"/>
    </row>
    <row r="44" spans="1:19">
      <c r="A44" s="102"/>
      <c r="B44" s="102"/>
      <c r="C44" s="102"/>
      <c r="D44" s="102"/>
      <c r="E44" s="102"/>
      <c r="F44" s="102"/>
      <c r="G44" s="102"/>
      <c r="H44" s="102"/>
      <c r="I44" s="6"/>
      <c r="J44" s="121"/>
      <c r="K44" s="17" t="s">
        <v>62</v>
      </c>
      <c r="L44" s="81" t="str">
        <f>IF(K44="","",VLOOKUP($K44,ベース!A:D,2,FALSE))</f>
        <v>同表紙</v>
      </c>
      <c r="M44" s="81"/>
      <c r="N44" s="19">
        <f>IF(K44="","",VLOOKUP($K44,ベース!A:D,3,FALSE))</f>
        <v>2149</v>
      </c>
      <c r="O44" s="20"/>
      <c r="P44" s="21">
        <f t="shared" si="0"/>
        <v>0</v>
      </c>
      <c r="Q44" s="81" t="str">
        <f>IF(K44="","",VLOOKUP($K44,ベース!A:D,4,FALSE))</f>
        <v>【左4穴】</v>
      </c>
      <c r="R44" s="81"/>
      <c r="S44" s="4"/>
    </row>
    <row r="45" spans="1:19">
      <c r="A45" s="103" t="s">
        <v>292</v>
      </c>
      <c r="B45" s="104"/>
      <c r="C45" s="105"/>
      <c r="D45" s="105"/>
      <c r="E45" s="105"/>
      <c r="F45" s="105"/>
      <c r="G45" s="105"/>
      <c r="H45" s="106"/>
      <c r="I45" s="6"/>
      <c r="J45" s="121"/>
      <c r="K45" s="17" t="s">
        <v>160</v>
      </c>
      <c r="L45" s="81" t="str">
        <f>IF(K45="","",VLOOKUP($K45,ベース!A:D,2,FALSE))</f>
        <v>卒業証書台帳用紙</v>
      </c>
      <c r="M45" s="81"/>
      <c r="N45" s="19">
        <f>IF(K45="","",VLOOKUP($K45,ベース!A:D,3,FALSE))</f>
        <v>38</v>
      </c>
      <c r="O45" s="20"/>
      <c r="P45" s="21">
        <f t="shared" si="0"/>
        <v>0</v>
      </c>
      <c r="Q45" s="81" t="str">
        <f>IF(K45="","",VLOOKUP($K45,ベース!A:D,4,FALSE))</f>
        <v>【左4穴】</v>
      </c>
      <c r="R45" s="81"/>
      <c r="S45" s="4"/>
    </row>
    <row r="46" spans="1:19">
      <c r="A46" s="110"/>
      <c r="B46" s="111"/>
      <c r="C46" s="111"/>
      <c r="D46" s="111"/>
      <c r="E46" s="111"/>
      <c r="F46" s="111"/>
      <c r="G46" s="111"/>
      <c r="H46" s="112"/>
      <c r="I46" s="6"/>
      <c r="J46" s="121"/>
      <c r="K46" s="17" t="s">
        <v>187</v>
      </c>
      <c r="L46" s="81" t="str">
        <f>IF(K46="","",VLOOKUP($K46,ベース!A:D,2,FALSE))</f>
        <v>証明書交付台帳</v>
      </c>
      <c r="M46" s="81"/>
      <c r="N46" s="19">
        <f>IF(K46="","",VLOOKUP($K46,ベース!A:D,3,FALSE))</f>
        <v>2208</v>
      </c>
      <c r="O46" s="20"/>
      <c r="P46" s="21">
        <f t="shared" si="0"/>
        <v>0</v>
      </c>
      <c r="Q46" s="81">
        <f>IF(K46="","",VLOOKUP($K46,ベース!A:D,4,FALSE))</f>
        <v>0</v>
      </c>
      <c r="R46" s="81"/>
      <c r="S46" s="4"/>
    </row>
    <row r="47" spans="1:19">
      <c r="A47" s="4"/>
      <c r="B47" s="6" t="s">
        <v>165</v>
      </c>
      <c r="C47" s="14" t="s">
        <v>194</v>
      </c>
      <c r="D47" s="13"/>
      <c r="E47" s="13"/>
      <c r="F47" s="13"/>
      <c r="G47" s="13"/>
      <c r="H47" s="13"/>
      <c r="I47" s="4"/>
      <c r="J47" s="122"/>
      <c r="K47" s="22"/>
      <c r="L47" s="83" t="str">
        <f>IF(K47="","",VLOOKUP($K47,ベース!A:D,2,FALSE))</f>
        <v/>
      </c>
      <c r="M47" s="83"/>
      <c r="N47" s="24" t="str">
        <f>IF(K47="","",VLOOKUP($K47,ベース!A:D,3,FALSE))</f>
        <v/>
      </c>
      <c r="O47" s="25"/>
      <c r="P47" s="26" t="str">
        <f t="shared" si="0"/>
        <v/>
      </c>
      <c r="Q47" s="83" t="str">
        <f>IF(K47="","",VLOOKUP($K47,ベース!A:D,4,FALSE))</f>
        <v/>
      </c>
      <c r="R47" s="83"/>
      <c r="S47" s="4"/>
    </row>
    <row r="48" spans="1:19">
      <c r="A48" s="4"/>
      <c r="B48" s="6"/>
      <c r="C48" s="14" t="s">
        <v>191</v>
      </c>
      <c r="D48" s="43"/>
      <c r="E48" s="43"/>
      <c r="F48" s="43"/>
      <c r="G48" s="43"/>
      <c r="H48" s="43"/>
      <c r="I48" s="4"/>
      <c r="J48" s="118" t="s">
        <v>127</v>
      </c>
      <c r="K48" s="29" t="s">
        <v>164</v>
      </c>
      <c r="L48" s="82" t="str">
        <f>IF(K48="","",VLOOKUP($K48,ベース!A:D,2,FALSE))</f>
        <v>郵便切手受払簿</v>
      </c>
      <c r="M48" s="82"/>
      <c r="N48" s="30">
        <f>IF(K48="","",VLOOKUP($K48,ベース!A:D,3,FALSE))</f>
        <v>2541</v>
      </c>
      <c r="O48" s="53"/>
      <c r="P48" s="52">
        <f>IF(K48="","",N48*O48)</f>
        <v>0</v>
      </c>
      <c r="Q48" s="82">
        <f>IF(K48="","",VLOOKUP($K48,ベース!A:D,4,FALSE))</f>
        <v>0</v>
      </c>
      <c r="R48" s="82"/>
      <c r="S48" s="4"/>
    </row>
    <row r="49" spans="1:19">
      <c r="A49" s="4"/>
      <c r="B49" s="4"/>
      <c r="C49" s="13" t="s">
        <v>192</v>
      </c>
      <c r="D49" s="43"/>
      <c r="E49" s="43"/>
      <c r="F49" s="43"/>
      <c r="G49" s="43"/>
      <c r="H49" s="43"/>
      <c r="I49" s="4"/>
      <c r="J49" s="119"/>
      <c r="K49" s="22"/>
      <c r="L49" s="83" t="str">
        <f>IF(K49="","",VLOOKUP($K49,ベース!A:D,2,FALSE))</f>
        <v/>
      </c>
      <c r="M49" s="83"/>
      <c r="N49" s="24" t="str">
        <f>IF(K49="","",VLOOKUP($K49,ベース!A:D,3,FALSE))</f>
        <v/>
      </c>
      <c r="O49" s="25"/>
      <c r="P49" s="26" t="str">
        <f>IF(K49="","",N49*O49)</f>
        <v/>
      </c>
      <c r="Q49" s="83" t="str">
        <f>IF(K49="","",VLOOKUP($K49,ベース!A:D,4,FALSE))</f>
        <v/>
      </c>
      <c r="R49" s="83"/>
      <c r="S49" s="4"/>
    </row>
    <row r="50" spans="1:19">
      <c r="A50" s="4"/>
      <c r="B50" s="4"/>
      <c r="C50" s="43" t="s">
        <v>216</v>
      </c>
      <c r="D50" s="46"/>
      <c r="E50" s="46"/>
      <c r="F50" s="46"/>
      <c r="I50" s="4"/>
      <c r="J50" s="115" t="s">
        <v>128</v>
      </c>
      <c r="K50" s="116"/>
      <c r="L50" s="116"/>
      <c r="M50" s="117"/>
      <c r="N50" s="33"/>
      <c r="O50" s="34"/>
      <c r="P50" s="38">
        <f>SUM(F8:F38)+SUM(P8:P49)</f>
        <v>0</v>
      </c>
      <c r="Q50" s="84"/>
      <c r="R50" s="84"/>
      <c r="S50" s="4"/>
    </row>
    <row r="51" spans="1:19" ht="13.35" customHeight="1">
      <c r="A51" s="4"/>
      <c r="B51" s="4"/>
      <c r="C51" s="43" t="s">
        <v>193</v>
      </c>
      <c r="D51" s="4"/>
      <c r="E51" s="4"/>
      <c r="F51" s="4"/>
      <c r="G51" s="67" t="s">
        <v>172</v>
      </c>
      <c r="H51" s="68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>
      <c r="A52" s="4"/>
      <c r="B52" s="4"/>
      <c r="C52" s="4"/>
      <c r="D52" s="4"/>
      <c r="E52" s="4"/>
      <c r="F52" s="4"/>
      <c r="G52" s="4"/>
      <c r="H52" s="4"/>
      <c r="I52" s="4"/>
      <c r="R52" s="15"/>
      <c r="S52" s="4"/>
    </row>
    <row r="57" spans="1:19" ht="17.100000000000001" customHeight="1"/>
  </sheetData>
  <sheetProtection algorithmName="SHA-512" hashValue="AvTWYiaIymlqCRzrwR+SCSY9EMmu/aPj3Eeyj5PVuOI+wWXPqQZckeRRmz4fqBBVWKY1w4SPyT2tXT0tNkl5Vw==" saltValue="yScRn28ixi2yQXurZayLPg==" spinCount="100000" sheet="1" objects="1" scenarios="1"/>
  <mergeCells count="140">
    <mergeCell ref="G35:H35"/>
    <mergeCell ref="G36:H36"/>
    <mergeCell ref="G37:H37"/>
    <mergeCell ref="G38:H38"/>
    <mergeCell ref="G39:H39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Q50:R50"/>
    <mergeCell ref="J48:J49"/>
    <mergeCell ref="L48:M48"/>
    <mergeCell ref="Q48:R48"/>
    <mergeCell ref="L49:M49"/>
    <mergeCell ref="Q49:R49"/>
    <mergeCell ref="L47:M47"/>
    <mergeCell ref="Q47:R47"/>
    <mergeCell ref="J28:J47"/>
    <mergeCell ref="L28:M28"/>
    <mergeCell ref="Q28:R28"/>
    <mergeCell ref="L29:M29"/>
    <mergeCell ref="Q29:R29"/>
    <mergeCell ref="L30:M30"/>
    <mergeCell ref="L34:M34"/>
    <mergeCell ref="Q34:R34"/>
    <mergeCell ref="L35:M35"/>
    <mergeCell ref="Q35:R35"/>
    <mergeCell ref="L36:M36"/>
    <mergeCell ref="Q36:R36"/>
    <mergeCell ref="Q30:R30"/>
    <mergeCell ref="L31:M31"/>
    <mergeCell ref="Q31:R31"/>
    <mergeCell ref="G16:H16"/>
    <mergeCell ref="G17:H17"/>
    <mergeCell ref="G18:H18"/>
    <mergeCell ref="G19:H19"/>
    <mergeCell ref="G20:H20"/>
    <mergeCell ref="G21:H21"/>
    <mergeCell ref="G40:H40"/>
    <mergeCell ref="G41:H41"/>
    <mergeCell ref="J50:M50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43:H44"/>
    <mergeCell ref="A45:H46"/>
    <mergeCell ref="G31:H31"/>
    <mergeCell ref="G32:H32"/>
    <mergeCell ref="G33:H33"/>
    <mergeCell ref="G34:H34"/>
    <mergeCell ref="L33:M33"/>
    <mergeCell ref="Q33:R33"/>
    <mergeCell ref="L43:M43"/>
    <mergeCell ref="Q41:R41"/>
    <mergeCell ref="L32:M32"/>
    <mergeCell ref="Q32:R32"/>
    <mergeCell ref="Q43:R43"/>
    <mergeCell ref="L44:M44"/>
    <mergeCell ref="Q44:R44"/>
    <mergeCell ref="L40:M40"/>
    <mergeCell ref="Q40:R40"/>
    <mergeCell ref="L41:M41"/>
    <mergeCell ref="L46:M46"/>
    <mergeCell ref="Q46:R46"/>
    <mergeCell ref="L45:M45"/>
    <mergeCell ref="Q45:R45"/>
    <mergeCell ref="Q42:R42"/>
    <mergeCell ref="L37:M37"/>
    <mergeCell ref="Q37:R37"/>
    <mergeCell ref="L38:M38"/>
    <mergeCell ref="Q38:R38"/>
    <mergeCell ref="L39:M39"/>
    <mergeCell ref="Q39:R39"/>
    <mergeCell ref="L42:M42"/>
    <mergeCell ref="L7:M7"/>
    <mergeCell ref="Q7:R7"/>
    <mergeCell ref="A8:A41"/>
    <mergeCell ref="L17:M17"/>
    <mergeCell ref="Q17:R17"/>
    <mergeCell ref="L18:M18"/>
    <mergeCell ref="Q18:R18"/>
    <mergeCell ref="L19:M19"/>
    <mergeCell ref="Q19:R19"/>
    <mergeCell ref="L14:M14"/>
    <mergeCell ref="Q14:R14"/>
    <mergeCell ref="L15:M15"/>
    <mergeCell ref="Q15:R15"/>
    <mergeCell ref="L16:M16"/>
    <mergeCell ref="Q16:R16"/>
    <mergeCell ref="L23:M23"/>
    <mergeCell ref="Q23:R23"/>
    <mergeCell ref="L24:M24"/>
    <mergeCell ref="J8:J27"/>
    <mergeCell ref="L8:M8"/>
    <mergeCell ref="Q8:R8"/>
    <mergeCell ref="L9:M9"/>
    <mergeCell ref="Q9:R9"/>
    <mergeCell ref="L10:M10"/>
    <mergeCell ref="Q10:R10"/>
    <mergeCell ref="Q22:R22"/>
    <mergeCell ref="L26:M26"/>
    <mergeCell ref="Q26:R26"/>
    <mergeCell ref="L27:M27"/>
    <mergeCell ref="Q27:R27"/>
    <mergeCell ref="L25:M25"/>
    <mergeCell ref="Q25:R25"/>
    <mergeCell ref="L20:M20"/>
    <mergeCell ref="Q20:R20"/>
    <mergeCell ref="L21:M21"/>
    <mergeCell ref="Q21:R21"/>
    <mergeCell ref="L22:M22"/>
    <mergeCell ref="L11:M11"/>
    <mergeCell ref="Q11:R11"/>
    <mergeCell ref="L12:M12"/>
    <mergeCell ref="L13:M13"/>
    <mergeCell ref="Q13:R13"/>
    <mergeCell ref="Q24:R24"/>
    <mergeCell ref="Q12:R12"/>
    <mergeCell ref="O3:Q3"/>
    <mergeCell ref="M5:N5"/>
    <mergeCell ref="P5:Q5"/>
    <mergeCell ref="A1:B2"/>
    <mergeCell ref="C1:G2"/>
    <mergeCell ref="J1:K1"/>
    <mergeCell ref="L1:M1"/>
    <mergeCell ref="N1:P1"/>
    <mergeCell ref="Q1:R1"/>
    <mergeCell ref="B4:G5"/>
    <mergeCell ref="J3:M3"/>
  </mergeCells>
  <phoneticPr fontId="1"/>
  <conditionalFormatting sqref="P8:P50 F8:F41">
    <cfRule type="cellIs" dxfId="7" priority="3" operator="equal">
      <formula>0</formula>
    </cfRule>
  </conditionalFormatting>
  <conditionalFormatting sqref="Q29:R49 Q8:R27 G8:G41">
    <cfRule type="cellIs" dxfId="6" priority="2" operator="equal">
      <formula>0</formula>
    </cfRule>
  </conditionalFormatting>
  <conditionalFormatting sqref="Q28:R28">
    <cfRule type="cellIs" dxfId="5" priority="1" operator="equal">
      <formula>0</formula>
    </cfRule>
  </conditionalFormatting>
  <pageMargins left="0.78740157480314965" right="0.23622047244094491" top="0.19685039370078741" bottom="0.19685039370078741" header="0.19685039370078741" footer="0.19685039370078741"/>
  <pageSetup paperSize="12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6</xdr:col>
                    <xdr:colOff>1343025</xdr:colOff>
                    <xdr:row>50</xdr:row>
                    <xdr:rowOff>0</xdr:rowOff>
                  </from>
                  <to>
                    <xdr:col>7</xdr:col>
                    <xdr:colOff>161925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6</xdr:col>
                    <xdr:colOff>1343025</xdr:colOff>
                    <xdr:row>49</xdr:row>
                    <xdr:rowOff>171450</xdr:rowOff>
                  </from>
                  <to>
                    <xdr:col>9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75317-51E5-4A7F-A0B0-D403AE00AE93}">
  <dimension ref="A1:S57"/>
  <sheetViews>
    <sheetView showGridLines="0" zoomScale="50" zoomScaleNormal="50" zoomScalePageLayoutView="130" workbookViewId="0">
      <selection sqref="A1:B2"/>
    </sheetView>
  </sheetViews>
  <sheetFormatPr defaultColWidth="9" defaultRowHeight="13.5"/>
  <cols>
    <col min="1" max="1" width="3.875" style="2" customWidth="1"/>
    <col min="2" max="2" width="6.375" style="2" customWidth="1"/>
    <col min="3" max="3" width="25.5" style="2" customWidth="1"/>
    <col min="4" max="4" width="6" style="2" bestFit="1" customWidth="1"/>
    <col min="5" max="5" width="6.375" style="2" customWidth="1"/>
    <col min="6" max="6" width="9" style="2" bestFit="1" customWidth="1"/>
    <col min="7" max="7" width="17.625" style="2" customWidth="1"/>
    <col min="8" max="8" width="2.5" style="2" customWidth="1"/>
    <col min="9" max="9" width="3.25" style="2" customWidth="1"/>
    <col min="10" max="10" width="3.875" style="2" customWidth="1"/>
    <col min="11" max="11" width="6.375" style="2" customWidth="1"/>
    <col min="12" max="13" width="10.75" style="2" customWidth="1"/>
    <col min="14" max="14" width="6" style="2" bestFit="1" customWidth="1"/>
    <col min="15" max="15" width="6.375" style="2" customWidth="1"/>
    <col min="16" max="16" width="9" style="2" bestFit="1" customWidth="1"/>
    <col min="17" max="17" width="4.875" style="2" customWidth="1"/>
    <col min="18" max="18" width="17.5" style="2" customWidth="1"/>
    <col min="19" max="16384" width="9" style="2"/>
  </cols>
  <sheetData>
    <row r="1" spans="1:19" ht="20.100000000000001" customHeight="1">
      <c r="A1" s="72" t="str">
        <f>ベース!A1</f>
        <v>令和９年度用</v>
      </c>
      <c r="B1" s="72"/>
      <c r="C1" s="73" t="str">
        <f>ベース!B1</f>
        <v>　表簿・用紙申込書</v>
      </c>
      <c r="D1" s="73"/>
      <c r="E1" s="73"/>
      <c r="F1" s="73"/>
      <c r="G1" s="73"/>
      <c r="H1" s="44"/>
      <c r="I1" s="4"/>
      <c r="J1" s="94" t="s">
        <v>213</v>
      </c>
      <c r="K1" s="95"/>
      <c r="L1" s="77"/>
      <c r="M1" s="78"/>
      <c r="N1" s="93"/>
      <c r="O1" s="93"/>
      <c r="P1" s="93"/>
      <c r="Q1" s="88" t="str">
        <f>ベース!D1</f>
        <v>令和８年　 月　　日</v>
      </c>
      <c r="R1" s="89"/>
      <c r="S1" s="6"/>
    </row>
    <row r="2" spans="1:19" ht="6.75" customHeight="1">
      <c r="A2" s="72"/>
      <c r="B2" s="72"/>
      <c r="C2" s="73"/>
      <c r="D2" s="73"/>
      <c r="E2" s="73"/>
      <c r="F2" s="73"/>
      <c r="G2" s="73"/>
      <c r="H2" s="44"/>
      <c r="I2" s="4"/>
      <c r="J2" s="7"/>
      <c r="K2" s="8"/>
      <c r="L2" s="4"/>
      <c r="M2" s="4"/>
      <c r="N2" s="9"/>
      <c r="O2" s="9"/>
      <c r="P2" s="9"/>
      <c r="Q2" s="4"/>
      <c r="R2" s="4"/>
      <c r="S2" s="4"/>
    </row>
    <row r="3" spans="1:19" ht="27" customHeight="1">
      <c r="A3" s="3"/>
      <c r="B3" s="3"/>
      <c r="C3" s="3"/>
      <c r="D3" s="3"/>
      <c r="E3" s="3"/>
      <c r="F3" s="3"/>
      <c r="G3" s="3"/>
      <c r="H3" s="3"/>
      <c r="I3" s="4"/>
      <c r="J3" s="96"/>
      <c r="K3" s="97"/>
      <c r="L3" s="97"/>
      <c r="M3" s="98"/>
      <c r="N3" s="66" t="s">
        <v>288</v>
      </c>
      <c r="O3" s="85"/>
      <c r="P3" s="86"/>
      <c r="Q3" s="87"/>
      <c r="R3" s="47" t="s">
        <v>203</v>
      </c>
    </row>
    <row r="4" spans="1:19" ht="7.5" customHeight="1">
      <c r="A4" s="4"/>
      <c r="B4" s="74" t="s">
        <v>202</v>
      </c>
      <c r="C4" s="74"/>
      <c r="D4" s="74"/>
      <c r="E4" s="74"/>
      <c r="F4" s="74"/>
      <c r="G4" s="74"/>
      <c r="H4" s="45"/>
      <c r="I4" s="4"/>
      <c r="J4" s="10"/>
      <c r="K4" s="10"/>
      <c r="L4" s="4"/>
      <c r="M4" s="11"/>
      <c r="N4" s="11"/>
      <c r="O4" s="6"/>
      <c r="P4" s="6"/>
      <c r="Q4" s="6"/>
      <c r="R4" s="6"/>
      <c r="S4" s="4"/>
    </row>
    <row r="5" spans="1:19" ht="18.75">
      <c r="A5" s="4"/>
      <c r="B5" s="74"/>
      <c r="C5" s="74"/>
      <c r="D5" s="74"/>
      <c r="E5" s="74"/>
      <c r="F5" s="74"/>
      <c r="G5" s="74"/>
      <c r="H5" s="45"/>
      <c r="I5" s="4"/>
      <c r="J5" s="4"/>
      <c r="K5" s="4"/>
      <c r="L5" s="5" t="s">
        <v>200</v>
      </c>
      <c r="M5" s="90"/>
      <c r="N5" s="90"/>
      <c r="O5" s="12"/>
      <c r="P5" s="91" t="s">
        <v>169</v>
      </c>
      <c r="Q5" s="92"/>
      <c r="R5" s="69"/>
      <c r="S5" s="4"/>
    </row>
    <row r="6" spans="1:19">
      <c r="A6" s="13" t="s">
        <v>295</v>
      </c>
      <c r="B6" s="13"/>
      <c r="C6" s="13"/>
      <c r="D6" s="13"/>
      <c r="E6" s="13"/>
      <c r="F6" s="13"/>
      <c r="G6" s="13"/>
      <c r="H6" s="13"/>
      <c r="I6" s="4"/>
      <c r="J6" s="13"/>
      <c r="K6" s="13"/>
      <c r="L6" s="13"/>
      <c r="M6" s="13"/>
      <c r="N6" s="13"/>
      <c r="O6" s="13"/>
      <c r="P6" s="13"/>
      <c r="Q6" s="13"/>
      <c r="R6" s="13"/>
      <c r="S6" s="4"/>
    </row>
    <row r="7" spans="1:19" ht="15.75">
      <c r="A7" s="32"/>
      <c r="B7" s="16" t="s">
        <v>0</v>
      </c>
      <c r="C7" s="16" t="s">
        <v>1</v>
      </c>
      <c r="D7" s="16" t="s">
        <v>67</v>
      </c>
      <c r="E7" s="16" t="s">
        <v>2</v>
      </c>
      <c r="F7" s="16" t="s">
        <v>173</v>
      </c>
      <c r="G7" s="100" t="s">
        <v>3</v>
      </c>
      <c r="H7" s="101"/>
      <c r="I7" s="6"/>
      <c r="J7" s="32"/>
      <c r="K7" s="16" t="s">
        <v>0</v>
      </c>
      <c r="L7" s="99" t="s">
        <v>1</v>
      </c>
      <c r="M7" s="99"/>
      <c r="N7" s="16" t="s">
        <v>67</v>
      </c>
      <c r="O7" s="16" t="s">
        <v>2</v>
      </c>
      <c r="P7" s="16" t="s">
        <v>173</v>
      </c>
      <c r="Q7" s="99" t="s">
        <v>3</v>
      </c>
      <c r="R7" s="99"/>
      <c r="S7" s="4"/>
    </row>
    <row r="8" spans="1:19" ht="13.5" customHeight="1">
      <c r="A8" s="128" t="s">
        <v>219</v>
      </c>
      <c r="B8" s="17" t="s">
        <v>102</v>
      </c>
      <c r="C8" s="18" t="str">
        <f>IF(B8="","",VLOOKUP($B8,ベース!A:D,2,FALSE))</f>
        <v>学校沿革誌</v>
      </c>
      <c r="D8" s="19">
        <f>IF(B8="","",VLOOKUP($B8,ベース!A:D,3,FALSE))</f>
        <v>5949</v>
      </c>
      <c r="E8" s="20"/>
      <c r="F8" s="21">
        <f>IF(B8="","",D8*E8)</f>
        <v>0</v>
      </c>
      <c r="G8" s="70" t="str">
        <f>IF(B8="","",VLOOKUP($B8,ベース!A:D,4,FALSE))</f>
        <v>100枚綴【右4穴】表紙・用紙セット</v>
      </c>
      <c r="H8" s="71"/>
      <c r="I8" s="6"/>
      <c r="J8" s="123" t="s">
        <v>125</v>
      </c>
      <c r="K8" s="17" t="s">
        <v>139</v>
      </c>
      <c r="L8" s="81" t="str">
        <f>IF(K8="","",VLOOKUP($K8,ベース!A:D,2,FALSE))</f>
        <v>職員出勤簿用紙</v>
      </c>
      <c r="M8" s="81"/>
      <c r="N8" s="19">
        <f>IF(K8="","",VLOOKUP($K8,ベース!A:D,3,FALSE))</f>
        <v>138</v>
      </c>
      <c r="O8" s="20"/>
      <c r="P8" s="21">
        <f t="shared" ref="P8:P47" si="0">IF(K8="","",N8*O8)</f>
        <v>0</v>
      </c>
      <c r="Q8" s="81" t="str">
        <f>IF(K8="","",VLOOKUP($K8,ベース!A:D,4,FALSE))</f>
        <v>【B4横】【左4穴】</v>
      </c>
      <c r="R8" s="81"/>
      <c r="S8" s="4"/>
    </row>
    <row r="9" spans="1:19">
      <c r="A9" s="121"/>
      <c r="B9" s="17" t="s">
        <v>5</v>
      </c>
      <c r="C9" s="18" t="str">
        <f>IF(B9="","",VLOOKUP($B9,ベース!A:D,2,FALSE))</f>
        <v>学校沿革誌表紙</v>
      </c>
      <c r="D9" s="19">
        <f>IF(B9="","",VLOOKUP($B9,ベース!A:D,3,FALSE))</f>
        <v>2149</v>
      </c>
      <c r="E9" s="20"/>
      <c r="F9" s="21">
        <f t="shared" ref="F9:F41" si="1">IF(B9="","",D9*E9)</f>
        <v>0</v>
      </c>
      <c r="G9" s="70" t="str">
        <f>IF(B9="","",VLOOKUP($B9,ベース!A:D,4,FALSE))</f>
        <v>【右4穴】</v>
      </c>
      <c r="H9" s="71"/>
      <c r="I9" s="6"/>
      <c r="J9" s="124"/>
      <c r="K9" s="17" t="s">
        <v>88</v>
      </c>
      <c r="L9" s="81" t="str">
        <f>IF(K9="","",VLOOKUP($K9,ベース!A:D,2,FALSE))</f>
        <v>同表紙（ボール）</v>
      </c>
      <c r="M9" s="81"/>
      <c r="N9" s="19">
        <f>IF(K9="","",VLOOKUP($K9,ベース!A:D,3,FALSE))</f>
        <v>821</v>
      </c>
      <c r="O9" s="20"/>
      <c r="P9" s="21">
        <f t="shared" si="0"/>
        <v>0</v>
      </c>
      <c r="Q9" s="81" t="str">
        <f>IF(K9="","",VLOOKUP($K9,ベース!A:D,4,FALSE))</f>
        <v>【B4横】【左4穴】</v>
      </c>
      <c r="R9" s="81"/>
      <c r="S9" s="4"/>
    </row>
    <row r="10" spans="1:19">
      <c r="A10" s="121"/>
      <c r="B10" s="17" t="s">
        <v>103</v>
      </c>
      <c r="C10" s="18" t="str">
        <f>IF(B10="","",VLOOKUP($B10,ベース!A:D,2,FALSE))</f>
        <v>学校沿革誌用紙</v>
      </c>
      <c r="D10" s="19">
        <f>IF(B10="","",VLOOKUP($B10,ベース!A:D,3,FALSE))</f>
        <v>38</v>
      </c>
      <c r="E10" s="20"/>
      <c r="F10" s="21">
        <f t="shared" si="1"/>
        <v>0</v>
      </c>
      <c r="G10" s="70" t="str">
        <f>IF(B10="","",VLOOKUP($B10,ベース!A:D,4,FALSE))</f>
        <v>用紙はマニラ仙貨【右4穴】</v>
      </c>
      <c r="H10" s="71"/>
      <c r="I10" s="6"/>
      <c r="J10" s="124"/>
      <c r="K10" s="17" t="s">
        <v>89</v>
      </c>
      <c r="L10" s="81" t="str">
        <f>IF(K10="","",VLOOKUP($K10,ベース!A:D,2,FALSE))</f>
        <v>同表紙（総クロス）</v>
      </c>
      <c r="M10" s="81"/>
      <c r="N10" s="19">
        <f>IF(K10="","",VLOOKUP($K10,ベース!A:D,3,FALSE))</f>
        <v>1802</v>
      </c>
      <c r="O10" s="20"/>
      <c r="P10" s="21">
        <f t="shared" si="0"/>
        <v>0</v>
      </c>
      <c r="Q10" s="81" t="str">
        <f>IF(K10="","",VLOOKUP($K10,ベース!A:D,4,FALSE))</f>
        <v>【B4横】【左4穴】</v>
      </c>
      <c r="R10" s="81"/>
      <c r="S10" s="4"/>
    </row>
    <row r="11" spans="1:19">
      <c r="A11" s="121"/>
      <c r="B11" s="17" t="s">
        <v>133</v>
      </c>
      <c r="C11" s="18" t="str">
        <f>IF(B11="","",VLOOKUP($B11,ベース!A:D,2,FALSE))</f>
        <v>学校日誌（高）</v>
      </c>
      <c r="D11" s="19">
        <f>IF(B11="","",VLOOKUP($B11,ベース!A:D,3,FALSE))</f>
        <v>2873</v>
      </c>
      <c r="E11" s="20"/>
      <c r="F11" s="21">
        <f t="shared" si="1"/>
        <v>0</v>
      </c>
      <c r="G11" s="70" t="str">
        <f>IF(B11="","",VLOOKUP($B11,ベース!A:D,4,FALSE))</f>
        <v>出欠記録３学年</v>
      </c>
      <c r="H11" s="71"/>
      <c r="I11" s="6"/>
      <c r="J11" s="124"/>
      <c r="K11" s="17" t="s">
        <v>90</v>
      </c>
      <c r="L11" s="81" t="str">
        <f>IF(K11="","",VLOOKUP($K11,ベース!A:D,2,FALSE))</f>
        <v>職員健康診断票</v>
      </c>
      <c r="M11" s="81"/>
      <c r="N11" s="19">
        <f>IF(K11="","",VLOOKUP($K11,ベース!A:D,3,FALSE))</f>
        <v>76</v>
      </c>
      <c r="O11" s="20"/>
      <c r="P11" s="21">
        <f t="shared" si="0"/>
        <v>0</v>
      </c>
      <c r="Q11" s="81" t="str">
        <f>IF(K11="","",VLOOKUP($K11,ベース!A:D,4,FALSE))</f>
        <v>【上2穴】</v>
      </c>
      <c r="R11" s="81"/>
      <c r="S11" s="4"/>
    </row>
    <row r="12" spans="1:19">
      <c r="A12" s="121"/>
      <c r="B12" s="17" t="s">
        <v>198</v>
      </c>
      <c r="C12" s="18" t="str">
        <f>IF(B12="","",VLOOKUP($B12,ベース!A:D,2,FALSE))</f>
        <v>学校日誌（中等教育学校）</v>
      </c>
      <c r="D12" s="19">
        <f>IF(B12="","",VLOOKUP($B12,ベース!A:D,3,FALSE))</f>
        <v>2873</v>
      </c>
      <c r="E12" s="20"/>
      <c r="F12" s="21">
        <f t="shared" si="1"/>
        <v>0</v>
      </c>
      <c r="G12" s="70" t="str">
        <f>IF(B12="","",VLOOKUP($B12,ベース!A:D,4,FALSE))</f>
        <v>出欠記録６学年</v>
      </c>
      <c r="H12" s="71"/>
      <c r="I12" s="6"/>
      <c r="J12" s="124"/>
      <c r="K12" s="17" t="s">
        <v>91</v>
      </c>
      <c r="L12" s="81" t="str">
        <f>IF(K12="","",VLOOKUP($K12,ベース!A:D,2,FALSE))</f>
        <v>同表紙</v>
      </c>
      <c r="M12" s="81"/>
      <c r="N12" s="19">
        <f>IF(K12="","",VLOOKUP($K12,ベース!A:D,3,FALSE))</f>
        <v>531</v>
      </c>
      <c r="O12" s="20"/>
      <c r="P12" s="21">
        <f t="shared" si="0"/>
        <v>0</v>
      </c>
      <c r="Q12" s="81" t="str">
        <f>IF(K12="","",VLOOKUP($K12,ベース!A:D,4,FALSE))</f>
        <v>【上2穴】</v>
      </c>
      <c r="R12" s="81"/>
      <c r="S12" s="4"/>
    </row>
    <row r="13" spans="1:19">
      <c r="A13" s="121"/>
      <c r="B13" s="17" t="s">
        <v>134</v>
      </c>
      <c r="C13" s="18" t="str">
        <f>IF(B13="","",VLOOKUP($B13,ベース!A:D,2,FALSE))</f>
        <v>当　　直　　日　　誌</v>
      </c>
      <c r="D13" s="19">
        <f>IF(B13="","",VLOOKUP($B13,ベース!A:D,3,FALSE))</f>
        <v>2873</v>
      </c>
      <c r="E13" s="20"/>
      <c r="F13" s="21">
        <f t="shared" si="1"/>
        <v>0</v>
      </c>
      <c r="G13" s="70">
        <f>IF(B13="","",VLOOKUP($B13,ベース!A:D,4,FALSE))</f>
        <v>0</v>
      </c>
      <c r="H13" s="71"/>
      <c r="I13" s="6"/>
      <c r="J13" s="124"/>
      <c r="K13" s="17" t="s">
        <v>92</v>
      </c>
      <c r="L13" s="81" t="str">
        <f>IF(K13="","",VLOOKUP($K13,ベース!A:D,2,FALSE))</f>
        <v>週休日の振替え簿用紙</v>
      </c>
      <c r="M13" s="81"/>
      <c r="N13" s="19">
        <f>IF(K13="","",VLOOKUP($K13,ベース!A:D,3,FALSE))</f>
        <v>49</v>
      </c>
      <c r="O13" s="20"/>
      <c r="P13" s="21">
        <f t="shared" si="0"/>
        <v>0</v>
      </c>
      <c r="Q13" s="81" t="str">
        <f>IF(K13="","",VLOOKUP($K13,ベース!A:D,4,FALSE))</f>
        <v>【A4横】【上4穴】</v>
      </c>
      <c r="R13" s="81"/>
      <c r="S13" s="4"/>
    </row>
    <row r="14" spans="1:19">
      <c r="A14" s="121"/>
      <c r="B14" s="17" t="s">
        <v>107</v>
      </c>
      <c r="C14" s="18" t="str">
        <f>IF(B14="","",VLOOKUP($B14,ベース!A:D,2,FALSE))</f>
        <v>防　　火　　日　　誌</v>
      </c>
      <c r="D14" s="19">
        <f>IF(B14="","",VLOOKUP($B14,ベース!A:D,3,FALSE))</f>
        <v>2873</v>
      </c>
      <c r="E14" s="20"/>
      <c r="F14" s="21">
        <f t="shared" si="1"/>
        <v>0</v>
      </c>
      <c r="G14" s="70">
        <f>IF(B14="","",VLOOKUP($B14,ベース!A:D,4,FALSE))</f>
        <v>0</v>
      </c>
      <c r="H14" s="71"/>
      <c r="I14" s="6"/>
      <c r="J14" s="124"/>
      <c r="K14" s="17" t="s">
        <v>93</v>
      </c>
      <c r="L14" s="81" t="str">
        <f>IF(K14="","",VLOOKUP($K14,ベース!A:D,2,FALSE))</f>
        <v>同表紙</v>
      </c>
      <c r="M14" s="81"/>
      <c r="N14" s="19">
        <f>IF(K14="","",VLOOKUP($K14,ベース!A:D,3,FALSE))</f>
        <v>531</v>
      </c>
      <c r="O14" s="20"/>
      <c r="P14" s="21">
        <f t="shared" si="0"/>
        <v>0</v>
      </c>
      <c r="Q14" s="81" t="str">
        <f>IF(K14="","",VLOOKUP($K14,ベース!A:D,4,FALSE))</f>
        <v>【A4横】【上4穴】</v>
      </c>
      <c r="R14" s="81"/>
      <c r="S14" s="4"/>
    </row>
    <row r="15" spans="1:19">
      <c r="A15" s="121"/>
      <c r="B15" s="17" t="s">
        <v>135</v>
      </c>
      <c r="C15" s="18" t="str">
        <f>IF(B15="","",VLOOKUP($B15,ベース!A:D,2,FALSE))</f>
        <v>保健日誌（高等部）</v>
      </c>
      <c r="D15" s="19">
        <f>IF(B15="","",VLOOKUP($B15,ベース!A:D,3,FALSE))</f>
        <v>2873</v>
      </c>
      <c r="E15" s="20"/>
      <c r="F15" s="21">
        <f t="shared" si="1"/>
        <v>0</v>
      </c>
      <c r="G15" s="70" t="str">
        <f>IF(B15="","",VLOOKUP($B15,ベース!A:D,4,FALSE))</f>
        <v>欠席記録 無</v>
      </c>
      <c r="H15" s="71"/>
      <c r="I15" s="6"/>
      <c r="J15" s="124"/>
      <c r="K15" s="17" t="s">
        <v>76</v>
      </c>
      <c r="L15" s="81" t="str">
        <f>IF(K15="","",VLOOKUP($K15,ベース!A:D,2,FALSE))</f>
        <v>休暇カード</v>
      </c>
      <c r="M15" s="81"/>
      <c r="N15" s="19">
        <f>IF(K15="","",VLOOKUP($K15,ベース!A:D,3,FALSE))</f>
        <v>49</v>
      </c>
      <c r="O15" s="20"/>
      <c r="P15" s="21">
        <f t="shared" si="0"/>
        <v>0</v>
      </c>
      <c r="Q15" s="81" t="str">
        <f>IF(K15="","",VLOOKUP($K15,ベース!A:D,4,FALSE))</f>
        <v>暦年【上2穴】</v>
      </c>
      <c r="R15" s="81"/>
      <c r="S15" s="4"/>
    </row>
    <row r="16" spans="1:19">
      <c r="A16" s="121"/>
      <c r="B16" s="17" t="s">
        <v>109</v>
      </c>
      <c r="C16" s="18" t="str">
        <f>IF(B16="","",VLOOKUP($B16,ベース!A:D,2,FALSE))</f>
        <v>保健日誌（小・中等）</v>
      </c>
      <c r="D16" s="19">
        <f>IF(B16="","",VLOOKUP($B16,ベース!A:D,3,FALSE))</f>
        <v>2873</v>
      </c>
      <c r="E16" s="20"/>
      <c r="F16" s="21">
        <f t="shared" si="1"/>
        <v>0</v>
      </c>
      <c r="G16" s="70" t="str">
        <f>IF(B16="","",VLOOKUP($B16,ベース!A:D,4,FALSE))</f>
        <v>出欠記録６学年</v>
      </c>
      <c r="H16" s="71"/>
      <c r="I16" s="6"/>
      <c r="J16" s="124"/>
      <c r="K16" s="17" t="s">
        <v>77</v>
      </c>
      <c r="L16" s="81" t="str">
        <f>IF(K16="","",VLOOKUP($K16,ベース!A:D,2,FALSE))</f>
        <v>同表紙</v>
      </c>
      <c r="M16" s="81"/>
      <c r="N16" s="19">
        <f>IF(K16="","",VLOOKUP($K16,ベース!A:D,3,FALSE))</f>
        <v>531</v>
      </c>
      <c r="O16" s="20"/>
      <c r="P16" s="21">
        <f t="shared" si="0"/>
        <v>0</v>
      </c>
      <c r="Q16" s="81" t="str">
        <f>IF(K16="","",VLOOKUP($K16,ベース!A:D,4,FALSE))</f>
        <v>暦年【上2穴】</v>
      </c>
      <c r="R16" s="81"/>
      <c r="S16" s="4"/>
    </row>
    <row r="17" spans="1:19">
      <c r="A17" s="121"/>
      <c r="B17" s="17" t="s">
        <v>110</v>
      </c>
      <c r="C17" s="18" t="str">
        <f>IF(B17="","",VLOOKUP($B17,ベース!A:D,2,FALSE))</f>
        <v>プール管理日誌（旧）</v>
      </c>
      <c r="D17" s="19">
        <f>IF(B17="","",VLOOKUP($B17,ベース!A:D,3,FALSE))</f>
        <v>1431</v>
      </c>
      <c r="E17" s="20"/>
      <c r="F17" s="21">
        <f t="shared" si="1"/>
        <v>0</v>
      </c>
      <c r="G17" s="70">
        <f>IF(B17="","",VLOOKUP($B17,ベース!A:D,4,FALSE))</f>
        <v>0</v>
      </c>
      <c r="H17" s="71"/>
      <c r="I17" s="6"/>
      <c r="J17" s="124"/>
      <c r="K17" s="17" t="s">
        <v>94</v>
      </c>
      <c r="L17" s="81" t="str">
        <f>IF(K17="","",VLOOKUP($K17,ベース!A:D,2,FALSE))</f>
        <v>研修承認願用紙</v>
      </c>
      <c r="M17" s="81"/>
      <c r="N17" s="19">
        <f>IF(K17="","",VLOOKUP($K17,ベース!A:D,3,FALSE))</f>
        <v>49</v>
      </c>
      <c r="O17" s="20"/>
      <c r="P17" s="21">
        <f t="shared" si="0"/>
        <v>0</v>
      </c>
      <c r="Q17" s="81" t="str">
        <f>IF(K17="","",VLOOKUP($K17,ベース!A:D,4,FALSE))</f>
        <v>【上2穴】</v>
      </c>
      <c r="R17" s="81"/>
      <c r="S17" s="4"/>
    </row>
    <row r="18" spans="1:19">
      <c r="A18" s="121"/>
      <c r="B18" s="17" t="s">
        <v>289</v>
      </c>
      <c r="C18" s="18" t="str">
        <f>IF(B18="","",VLOOKUP($B18,ベース!A:D,2,FALSE))</f>
        <v>プール管理日誌（改訂版）</v>
      </c>
      <c r="D18" s="19">
        <f>IF(B18="","",VLOOKUP($B18,ベース!A:D,3,FALSE))</f>
        <v>2431</v>
      </c>
      <c r="E18" s="20"/>
      <c r="F18" s="21">
        <f t="shared" si="1"/>
        <v>0</v>
      </c>
      <c r="G18" s="70">
        <f>IF(B18="","",VLOOKUP($B18,ベース!A:D,4,FALSE))</f>
        <v>0</v>
      </c>
      <c r="H18" s="71"/>
      <c r="I18" s="6"/>
      <c r="J18" s="124"/>
      <c r="K18" s="17" t="s">
        <v>95</v>
      </c>
      <c r="L18" s="81" t="str">
        <f>IF(K18="","",VLOOKUP($K18,ベース!A:D,2,FALSE))</f>
        <v>同表紙</v>
      </c>
      <c r="M18" s="81"/>
      <c r="N18" s="19">
        <f>IF(K18="","",VLOOKUP($K18,ベース!A:D,3,FALSE))</f>
        <v>531</v>
      </c>
      <c r="O18" s="20"/>
      <c r="P18" s="21">
        <f t="shared" si="0"/>
        <v>0</v>
      </c>
      <c r="Q18" s="81" t="str">
        <f>IF(K18="","",VLOOKUP($K18,ベース!A:D,4,FALSE))</f>
        <v>【上2穴】</v>
      </c>
      <c r="R18" s="81"/>
      <c r="S18" s="4"/>
    </row>
    <row r="19" spans="1:19">
      <c r="A19" s="121"/>
      <c r="B19" s="17" t="s">
        <v>129</v>
      </c>
      <c r="C19" s="18" t="str">
        <f>IF(B19="","",VLOOKUP($B19,ベース!A:D,2,FALSE))</f>
        <v>文書収受配付簿</v>
      </c>
      <c r="D19" s="19">
        <f>IF(B19="","",VLOOKUP($B19,ベース!A:D,3,FALSE))</f>
        <v>2653</v>
      </c>
      <c r="E19" s="20"/>
      <c r="F19" s="21">
        <f t="shared" si="1"/>
        <v>0</v>
      </c>
      <c r="G19" s="70" t="str">
        <f>IF(B19="","",VLOOKUP($B19,ベース!A:D,4,FALSE))</f>
        <v>暦年</v>
      </c>
      <c r="H19" s="71"/>
      <c r="I19" s="6"/>
      <c r="J19" s="124"/>
      <c r="K19" s="17" t="s">
        <v>96</v>
      </c>
      <c r="L19" s="81" t="str">
        <f>IF(K19="","",VLOOKUP($K19,ベース!A:D,2,FALSE))</f>
        <v>研修承認整理簿用紙</v>
      </c>
      <c r="M19" s="81"/>
      <c r="N19" s="19">
        <f>IF(K19="","",VLOOKUP($K19,ベース!A:D,3,FALSE))</f>
        <v>49</v>
      </c>
      <c r="O19" s="20"/>
      <c r="P19" s="21">
        <f t="shared" si="0"/>
        <v>0</v>
      </c>
      <c r="Q19" s="81" t="str">
        <f>IF(K19="","",VLOOKUP($K19,ベース!A:D,4,FALSE))</f>
        <v>【左4穴】</v>
      </c>
      <c r="R19" s="81"/>
      <c r="S19" s="4"/>
    </row>
    <row r="20" spans="1:19">
      <c r="A20" s="121"/>
      <c r="B20" s="17" t="s">
        <v>130</v>
      </c>
      <c r="C20" s="18" t="str">
        <f>IF(B20="","",VLOOKUP($B20,ベース!A:D,2,FALSE))</f>
        <v>文書発送簿</v>
      </c>
      <c r="D20" s="19">
        <f>IF(B20="","",VLOOKUP($B20,ベース!A:D,3,FALSE))</f>
        <v>2653</v>
      </c>
      <c r="E20" s="20"/>
      <c r="F20" s="21">
        <f t="shared" si="1"/>
        <v>0</v>
      </c>
      <c r="G20" s="70" t="str">
        <f>IF(B20="","",VLOOKUP($B20,ベース!A:D,4,FALSE))</f>
        <v>暦年</v>
      </c>
      <c r="H20" s="71"/>
      <c r="I20" s="6"/>
      <c r="J20" s="124"/>
      <c r="K20" s="17" t="s">
        <v>97</v>
      </c>
      <c r="L20" s="81" t="str">
        <f>IF(K20="","",VLOOKUP($K20,ベース!A:D,2,FALSE))</f>
        <v>同表紙</v>
      </c>
      <c r="M20" s="81"/>
      <c r="N20" s="19">
        <f>IF(K20="","",VLOOKUP($K20,ベース!A:D,3,FALSE))</f>
        <v>531</v>
      </c>
      <c r="O20" s="20"/>
      <c r="P20" s="21">
        <f t="shared" si="0"/>
        <v>0</v>
      </c>
      <c r="Q20" s="81" t="str">
        <f>IF(K20="","",VLOOKUP($K20,ベース!A:D,4,FALSE))</f>
        <v>【左4穴】</v>
      </c>
      <c r="R20" s="81"/>
      <c r="S20" s="4"/>
    </row>
    <row r="21" spans="1:19">
      <c r="A21" s="121"/>
      <c r="B21" s="17" t="s">
        <v>112</v>
      </c>
      <c r="C21" s="18" t="str">
        <f>IF(B21="","",VLOOKUP($B21,ベース!A:D,2,FALSE))</f>
        <v>学校医執務記録簿</v>
      </c>
      <c r="D21" s="19">
        <f>IF(B21="","",VLOOKUP($B21,ベース!A:D,3,FALSE))</f>
        <v>2541</v>
      </c>
      <c r="E21" s="20"/>
      <c r="F21" s="21">
        <f t="shared" si="1"/>
        <v>0</v>
      </c>
      <c r="G21" s="70">
        <f>IF(B21="","",VLOOKUP($B21,ベース!A:D,4,FALSE))</f>
        <v>0</v>
      </c>
      <c r="H21" s="71"/>
      <c r="I21" s="6"/>
      <c r="J21" s="124"/>
      <c r="K21" s="17" t="s">
        <v>78</v>
      </c>
      <c r="L21" s="81" t="str">
        <f>IF(K21="","",VLOOKUP($K21,ベース!A:D,2,FALSE))</f>
        <v>療養休暇用休暇カード</v>
      </c>
      <c r="M21" s="81"/>
      <c r="N21" s="19">
        <f>IF(K21="","",VLOOKUP($K21,ベース!A:D,3,FALSE))</f>
        <v>49</v>
      </c>
      <c r="O21" s="20"/>
      <c r="P21" s="21">
        <f t="shared" si="0"/>
        <v>0</v>
      </c>
      <c r="Q21" s="81" t="str">
        <f>IF(K21="","",VLOOKUP($K21,ベース!A:D,4,FALSE))</f>
        <v>暦年【上2穴】</v>
      </c>
      <c r="R21" s="81"/>
      <c r="S21" s="4"/>
    </row>
    <row r="22" spans="1:19">
      <c r="A22" s="121"/>
      <c r="B22" s="17" t="s">
        <v>113</v>
      </c>
      <c r="C22" s="18" t="str">
        <f>IF(B22="","",VLOOKUP($B22,ベース!A:D,2,FALSE))</f>
        <v>学校歯科医執務記録簿</v>
      </c>
      <c r="D22" s="19">
        <f>IF(B22="","",VLOOKUP($B22,ベース!A:D,3,FALSE))</f>
        <v>2541</v>
      </c>
      <c r="E22" s="20"/>
      <c r="F22" s="21">
        <f t="shared" si="1"/>
        <v>0</v>
      </c>
      <c r="G22" s="70">
        <f>IF(B22="","",VLOOKUP($B22,ベース!A:D,4,FALSE))</f>
        <v>0</v>
      </c>
      <c r="H22" s="71"/>
      <c r="I22" s="6"/>
      <c r="J22" s="124"/>
      <c r="K22" s="17" t="s">
        <v>79</v>
      </c>
      <c r="L22" s="81" t="str">
        <f>IF(K22="","",VLOOKUP($K22,ベース!A:D,2,FALSE))</f>
        <v>同表紙</v>
      </c>
      <c r="M22" s="81"/>
      <c r="N22" s="19">
        <f>IF(K22="","",VLOOKUP($K22,ベース!A:D,3,FALSE))</f>
        <v>531</v>
      </c>
      <c r="O22" s="20"/>
      <c r="P22" s="21">
        <f t="shared" si="0"/>
        <v>0</v>
      </c>
      <c r="Q22" s="81" t="str">
        <f>IF(K22="","",VLOOKUP($K22,ベース!A:D,4,FALSE))</f>
        <v>暦年【上2穴】</v>
      </c>
      <c r="R22" s="81"/>
      <c r="S22" s="4"/>
    </row>
    <row r="23" spans="1:19">
      <c r="A23" s="121"/>
      <c r="B23" s="17" t="s">
        <v>114</v>
      </c>
      <c r="C23" s="18" t="str">
        <f>IF(B23="","",VLOOKUP($B23,ベース!A:D,2,FALSE))</f>
        <v>学校薬剤師執務記録簿</v>
      </c>
      <c r="D23" s="19">
        <f>IF(B23="","",VLOOKUP($B23,ベース!A:D,3,FALSE))</f>
        <v>2541</v>
      </c>
      <c r="E23" s="20"/>
      <c r="F23" s="21">
        <f t="shared" si="1"/>
        <v>0</v>
      </c>
      <c r="G23" s="70">
        <f>IF(B23="","",VLOOKUP($B23,ベース!A:D,4,FALSE))</f>
        <v>0</v>
      </c>
      <c r="H23" s="71"/>
      <c r="I23" s="6"/>
      <c r="J23" s="124"/>
      <c r="K23" s="17"/>
      <c r="L23" s="81" t="str">
        <f>IF(K23="","",VLOOKUP($K23,ベース!A:D,2,FALSE))</f>
        <v/>
      </c>
      <c r="M23" s="81"/>
      <c r="N23" s="19" t="str">
        <f>IF(K23="","",VLOOKUP($K23,ベース!A:D,3,FALSE))</f>
        <v/>
      </c>
      <c r="O23" s="20"/>
      <c r="P23" s="21" t="str">
        <f t="shared" si="0"/>
        <v/>
      </c>
      <c r="Q23" s="81" t="str">
        <f>IF(K23="","",VLOOKUP($K23,ベース!A:D,4,FALSE))</f>
        <v/>
      </c>
      <c r="R23" s="81"/>
      <c r="S23" s="4"/>
    </row>
    <row r="24" spans="1:19">
      <c r="A24" s="121"/>
      <c r="B24" s="17" t="s">
        <v>136</v>
      </c>
      <c r="C24" s="18" t="str">
        <f>IF(B24="","",VLOOKUP($B24,ベース!A:D,2,FALSE))</f>
        <v>学校日誌　表紙（コンピュータ出力用）</v>
      </c>
      <c r="D24" s="19">
        <f>IF(B24="","",VLOOKUP($B24,ベース!A:D,3,FALSE))</f>
        <v>531</v>
      </c>
      <c r="E24" s="20"/>
      <c r="F24" s="21">
        <f t="shared" si="1"/>
        <v>0</v>
      </c>
      <c r="G24" s="70" t="str">
        <f>IF(B24="","",VLOOKUP($B24,ベース!A:D,4,FALSE))</f>
        <v>【左2穴】</v>
      </c>
      <c r="H24" s="71"/>
      <c r="I24" s="6"/>
      <c r="J24" s="124"/>
      <c r="K24" s="17"/>
      <c r="L24" s="81" t="str">
        <f>IF(K24="","",VLOOKUP($K24,ベース!A:D,2,FALSE))</f>
        <v/>
      </c>
      <c r="M24" s="81"/>
      <c r="N24" s="19" t="str">
        <f>IF(K24="","",VLOOKUP($K24,ベース!A:D,3,FALSE))</f>
        <v/>
      </c>
      <c r="O24" s="20"/>
      <c r="P24" s="21" t="str">
        <f t="shared" si="0"/>
        <v/>
      </c>
      <c r="Q24" s="81" t="str">
        <f>IF(K24="","",VLOOKUP($K24,ベース!A:D,4,FALSE))</f>
        <v/>
      </c>
      <c r="R24" s="81"/>
      <c r="S24" s="4"/>
    </row>
    <row r="25" spans="1:19">
      <c r="A25" s="121"/>
      <c r="B25" s="17" t="s">
        <v>115</v>
      </c>
      <c r="C25" s="18" t="str">
        <f>IF(B25="","",VLOOKUP($B25,ベース!A:D,2,FALSE))</f>
        <v>当直日誌　表紙（コンピュータ出力用）</v>
      </c>
      <c r="D25" s="19">
        <f>IF(B25="","",VLOOKUP($B25,ベース!A:D,3,FALSE))</f>
        <v>531</v>
      </c>
      <c r="E25" s="20"/>
      <c r="F25" s="21">
        <f t="shared" si="1"/>
        <v>0</v>
      </c>
      <c r="G25" s="70" t="str">
        <f>IF(B25="","",VLOOKUP($B25,ベース!A:D,4,FALSE))</f>
        <v>【左2穴】</v>
      </c>
      <c r="H25" s="71"/>
      <c r="I25" s="6"/>
      <c r="J25" s="124"/>
      <c r="K25" s="17"/>
      <c r="L25" s="81" t="str">
        <f>IF(K25="","",VLOOKUP($K25,ベース!A:D,2,FALSE))</f>
        <v/>
      </c>
      <c r="M25" s="81"/>
      <c r="N25" s="19" t="str">
        <f>IF(K25="","",VLOOKUP($K25,ベース!A:D,3,FALSE))</f>
        <v/>
      </c>
      <c r="O25" s="20"/>
      <c r="P25" s="21" t="str">
        <f t="shared" si="0"/>
        <v/>
      </c>
      <c r="Q25" s="81" t="str">
        <f>IF(K25="","",VLOOKUP($K25,ベース!A:D,4,FALSE))</f>
        <v/>
      </c>
      <c r="R25" s="81"/>
      <c r="S25" s="4"/>
    </row>
    <row r="26" spans="1:19">
      <c r="A26" s="121"/>
      <c r="B26" s="17" t="s">
        <v>116</v>
      </c>
      <c r="C26" s="18" t="str">
        <f>IF(B26="","",VLOOKUP($B26,ベース!A:D,2,FALSE))</f>
        <v>防火日誌　表紙（コンピュータ出力用）</v>
      </c>
      <c r="D26" s="19">
        <f>IF(B26="","",VLOOKUP($B26,ベース!A:D,3,FALSE))</f>
        <v>531</v>
      </c>
      <c r="E26" s="20"/>
      <c r="F26" s="21">
        <f t="shared" si="1"/>
        <v>0</v>
      </c>
      <c r="G26" s="70" t="str">
        <f>IF(B26="","",VLOOKUP($B26,ベース!A:D,4,FALSE))</f>
        <v>【左2穴】</v>
      </c>
      <c r="H26" s="71"/>
      <c r="I26" s="6"/>
      <c r="J26" s="124"/>
      <c r="K26" s="17"/>
      <c r="L26" s="81" t="str">
        <f>IF(K26="","",VLOOKUP($K26,ベース!A:D,2,FALSE))</f>
        <v/>
      </c>
      <c r="M26" s="81"/>
      <c r="N26" s="19" t="str">
        <f>IF(K26="","",VLOOKUP($K26,ベース!A:D,3,FALSE))</f>
        <v/>
      </c>
      <c r="O26" s="20"/>
      <c r="P26" s="21" t="str">
        <f t="shared" si="0"/>
        <v/>
      </c>
      <c r="Q26" s="81" t="str">
        <f>IF(K26="","",VLOOKUP($K26,ベース!A:D,4,FALSE))</f>
        <v/>
      </c>
      <c r="R26" s="81"/>
      <c r="S26" s="4"/>
    </row>
    <row r="27" spans="1:19">
      <c r="A27" s="121"/>
      <c r="B27" s="17" t="s">
        <v>117</v>
      </c>
      <c r="C27" s="18" t="str">
        <f>IF(B27="","",VLOOKUP($B27,ベース!A:D,2,FALSE))</f>
        <v>看護日誌　表紙（コンピュータ出力用）</v>
      </c>
      <c r="D27" s="19">
        <f>IF(B27="","",VLOOKUP($B27,ベース!A:D,3,FALSE))</f>
        <v>531</v>
      </c>
      <c r="E27" s="20"/>
      <c r="F27" s="21">
        <f t="shared" si="1"/>
        <v>0</v>
      </c>
      <c r="G27" s="70" t="str">
        <f>IF(B27="","",VLOOKUP($B27,ベース!A:D,4,FALSE))</f>
        <v>【左2穴】</v>
      </c>
      <c r="H27" s="71"/>
      <c r="I27" s="6"/>
      <c r="J27" s="125"/>
      <c r="K27" s="22"/>
      <c r="L27" s="83" t="str">
        <f>IF(K27="","",VLOOKUP($K27,ベース!A:D,2,FALSE))</f>
        <v/>
      </c>
      <c r="M27" s="83"/>
      <c r="N27" s="24" t="str">
        <f>IF(K27="","",VLOOKUP($K27,ベース!A:D,3,FALSE))</f>
        <v/>
      </c>
      <c r="O27" s="25"/>
      <c r="P27" s="26" t="str">
        <f t="shared" si="0"/>
        <v/>
      </c>
      <c r="Q27" s="83" t="str">
        <f>IF(K27="","",VLOOKUP($K27,ベース!A:D,4,FALSE))</f>
        <v/>
      </c>
      <c r="R27" s="83"/>
      <c r="S27" s="4"/>
    </row>
    <row r="28" spans="1:19">
      <c r="A28" s="121"/>
      <c r="B28" s="17" t="s">
        <v>118</v>
      </c>
      <c r="C28" s="18" t="str">
        <f>IF(B28="","",VLOOKUP($B28,ベース!A:D,2,FALSE))</f>
        <v>保健日誌　表紙（コンピュータ出力用）</v>
      </c>
      <c r="D28" s="19">
        <f>IF(B28="","",VLOOKUP($B28,ベース!A:D,3,FALSE))</f>
        <v>531</v>
      </c>
      <c r="E28" s="20"/>
      <c r="F28" s="21">
        <f t="shared" si="1"/>
        <v>0</v>
      </c>
      <c r="G28" s="70" t="str">
        <f>IF(B28="","",VLOOKUP($B28,ベース!A:D,4,FALSE))</f>
        <v>【左2穴】</v>
      </c>
      <c r="H28" s="71"/>
      <c r="I28" s="6"/>
      <c r="J28" s="120" t="s">
        <v>210</v>
      </c>
      <c r="K28" s="29" t="s">
        <v>207</v>
      </c>
      <c r="L28" s="82" t="str">
        <f>IF(K28="","",VLOOKUP($K28,ベース!A:D,2,FALSE))</f>
        <v>指導要録表紙学籍（クロス）</v>
      </c>
      <c r="M28" s="82"/>
      <c r="N28" s="30">
        <f>IF(K28="","",VLOOKUP($K28,ベース!A:D,3,FALSE))</f>
        <v>1707</v>
      </c>
      <c r="O28" s="53"/>
      <c r="P28" s="52">
        <f t="shared" si="0"/>
        <v>0</v>
      </c>
      <c r="Q28" s="82" t="str">
        <f>IF(K28="","",VLOOKUP($K28,ベース!A:D,4,FALSE))</f>
        <v>前付２枚付【左4穴】</v>
      </c>
      <c r="R28" s="82"/>
      <c r="S28" s="4"/>
    </row>
    <row r="29" spans="1:19" ht="13.5" customHeight="1">
      <c r="A29" s="121"/>
      <c r="B29" s="17" t="s">
        <v>119</v>
      </c>
      <c r="C29" s="18" t="str">
        <f>IF(B29="","",VLOOKUP($B29,ベース!A:D,2,FALSE))</f>
        <v>給食日誌　表紙（コンピュータ出力用）</v>
      </c>
      <c r="D29" s="19">
        <f>IF(B29="","",VLOOKUP($B29,ベース!A:D,3,FALSE))</f>
        <v>531</v>
      </c>
      <c r="E29" s="20"/>
      <c r="F29" s="21">
        <f t="shared" si="1"/>
        <v>0</v>
      </c>
      <c r="G29" s="70" t="str">
        <f>IF(B29="","",VLOOKUP($B29,ベース!A:D,4,FALSE))</f>
        <v>【左2穴】</v>
      </c>
      <c r="H29" s="71"/>
      <c r="I29" s="6"/>
      <c r="J29" s="121"/>
      <c r="K29" s="17" t="s">
        <v>208</v>
      </c>
      <c r="L29" s="81" t="str">
        <f>IF(K29="","",VLOOKUP($K29,ベース!A:D,2,FALSE))</f>
        <v>指導要録表紙指導（クロス）</v>
      </c>
      <c r="M29" s="81"/>
      <c r="N29" s="19">
        <f>IF(K29="","",VLOOKUP($K29,ベース!A:D,3,FALSE))</f>
        <v>1707</v>
      </c>
      <c r="O29" s="20"/>
      <c r="P29" s="21">
        <f t="shared" si="0"/>
        <v>0</v>
      </c>
      <c r="Q29" s="81" t="str">
        <f>IF(K29="","",VLOOKUP($K29,ベース!A:D,4,FALSE))</f>
        <v>前付２枚付【左4穴】</v>
      </c>
      <c r="R29" s="81"/>
      <c r="S29" s="4"/>
    </row>
    <row r="30" spans="1:19">
      <c r="A30" s="121"/>
      <c r="B30" s="17" t="s">
        <v>120</v>
      </c>
      <c r="C30" s="18" t="str">
        <f>IF(B30="","",VLOOKUP($B30,ベース!A:D,2,FALSE))</f>
        <v>プール管理日誌　表紙（コンピュータ出力用）</v>
      </c>
      <c r="D30" s="19">
        <f>IF(B30="","",VLOOKUP($B30,ベース!A:D,3,FALSE))</f>
        <v>531</v>
      </c>
      <c r="E30" s="20"/>
      <c r="F30" s="21">
        <f t="shared" si="1"/>
        <v>0</v>
      </c>
      <c r="G30" s="70" t="str">
        <f>IF(B30="","",VLOOKUP($B30,ベース!A:D,4,FALSE))</f>
        <v>【左2穴】</v>
      </c>
      <c r="H30" s="71"/>
      <c r="I30" s="6"/>
      <c r="J30" s="121"/>
      <c r="K30" s="17" t="s">
        <v>149</v>
      </c>
      <c r="L30" s="81" t="str">
        <f>IF(K30="","",VLOOKUP($K30,ベース!A:D,2,FALSE))</f>
        <v>縦型（高）出席簿用紙（甲）</v>
      </c>
      <c r="M30" s="81"/>
      <c r="N30" s="19">
        <f>IF(K30="","",VLOOKUP($K30,ベース!A:D,3,FALSE))</f>
        <v>84</v>
      </c>
      <c r="O30" s="20"/>
      <c r="P30" s="21">
        <f t="shared" si="0"/>
        <v>0</v>
      </c>
      <c r="Q30" s="81" t="str">
        <f>IF(K30="","",VLOOKUP($K30,ベース!A:D,4,FALSE))</f>
        <v>氏名・学期累計【左4穴】</v>
      </c>
      <c r="R30" s="81"/>
      <c r="S30" s="4"/>
    </row>
    <row r="31" spans="1:19">
      <c r="A31" s="121"/>
      <c r="B31" s="17" t="s">
        <v>121</v>
      </c>
      <c r="C31" s="18" t="str">
        <f>IF(B31="","",VLOOKUP($B31,ベース!A:D,2,FALSE))</f>
        <v>学校医執務記録簿　表紙（コンピュータ出力用）</v>
      </c>
      <c r="D31" s="19">
        <f>IF(B31="","",VLOOKUP($B31,ベース!A:D,3,FALSE))</f>
        <v>531</v>
      </c>
      <c r="E31" s="20"/>
      <c r="F31" s="21">
        <f t="shared" si="1"/>
        <v>0</v>
      </c>
      <c r="G31" s="70" t="str">
        <f>IF(B31="","",VLOOKUP($B31,ベース!A:D,4,FALSE))</f>
        <v>【左2穴】</v>
      </c>
      <c r="H31" s="71"/>
      <c r="I31" s="6"/>
      <c r="J31" s="121"/>
      <c r="K31" s="17" t="s">
        <v>150</v>
      </c>
      <c r="L31" s="81" t="str">
        <f>IF(K31="","",VLOOKUP($K31,ベース!A:D,2,FALSE))</f>
        <v>縦型（高）出席簿用紙（乙）</v>
      </c>
      <c r="M31" s="81"/>
      <c r="N31" s="19">
        <f>IF(K31="","",VLOOKUP($K31,ベース!A:D,3,FALSE))</f>
        <v>66</v>
      </c>
      <c r="O31" s="20"/>
      <c r="P31" s="21">
        <f t="shared" si="0"/>
        <v>0</v>
      </c>
      <c r="Q31" s="81" t="str">
        <f>IF(K31="","",VLOOKUP($K31,ベース!A:D,4,FALSE))</f>
        <v>週計・月計【左4穴】</v>
      </c>
      <c r="R31" s="81"/>
      <c r="S31" s="4"/>
    </row>
    <row r="32" spans="1:19">
      <c r="A32" s="121"/>
      <c r="B32" s="17" t="s">
        <v>122</v>
      </c>
      <c r="C32" s="18" t="str">
        <f>IF(B32="","",VLOOKUP($B32,ベース!A:D,2,FALSE))</f>
        <v>学校歯科医執務記録簿　表紙（コンピュータ出力用）</v>
      </c>
      <c r="D32" s="19">
        <f>IF(B32="","",VLOOKUP($B32,ベース!A:D,3,FALSE))</f>
        <v>531</v>
      </c>
      <c r="E32" s="20"/>
      <c r="F32" s="21">
        <f t="shared" si="1"/>
        <v>0</v>
      </c>
      <c r="G32" s="70" t="str">
        <f>IF(B32="","",VLOOKUP($B32,ベース!A:D,4,FALSE))</f>
        <v>【左2穴】</v>
      </c>
      <c r="H32" s="71"/>
      <c r="I32" s="6"/>
      <c r="J32" s="121"/>
      <c r="K32" s="17" t="s">
        <v>151</v>
      </c>
      <c r="L32" s="81" t="str">
        <f>IF(K32="","",VLOOKUP($K32,ベース!A:D,2,FALSE))</f>
        <v>縦型 出席簿表紙（半クロス貼り）</v>
      </c>
      <c r="M32" s="81"/>
      <c r="N32" s="19">
        <f>IF(K32="","",VLOOKUP($K32,ベース!A:D,3,FALSE))</f>
        <v>1068</v>
      </c>
      <c r="O32" s="20"/>
      <c r="P32" s="21">
        <f t="shared" si="0"/>
        <v>0</v>
      </c>
      <c r="Q32" s="81" t="str">
        <f>IF(K32="","",VLOOKUP($K32,ベース!A:D,4,FALSE))</f>
        <v>【左4穴】</v>
      </c>
      <c r="R32" s="81"/>
      <c r="S32" s="4"/>
    </row>
    <row r="33" spans="1:19">
      <c r="A33" s="121"/>
      <c r="B33" s="17" t="s">
        <v>123</v>
      </c>
      <c r="C33" s="18" t="str">
        <f>IF(B33="","",VLOOKUP($B33,ベース!A:D,2,FALSE))</f>
        <v>学校薬剤師執務記録簿　表紙（コンピュータ出力用）</v>
      </c>
      <c r="D33" s="19">
        <f>IF(B33="","",VLOOKUP($B33,ベース!A:D,3,FALSE))</f>
        <v>531</v>
      </c>
      <c r="E33" s="20"/>
      <c r="F33" s="21">
        <f t="shared" si="1"/>
        <v>0</v>
      </c>
      <c r="G33" s="70" t="str">
        <f>IF(B33="","",VLOOKUP($B33,ベース!A:D,4,FALSE))</f>
        <v>【左2穴】</v>
      </c>
      <c r="H33" s="71"/>
      <c r="I33" s="6"/>
      <c r="J33" s="121"/>
      <c r="K33" s="17" t="s">
        <v>155</v>
      </c>
      <c r="L33" s="81" t="str">
        <f>IF(K33="","",VLOOKUP($K33,ベース!A:D,2,FALSE))</f>
        <v>生徒健康診断票（高）</v>
      </c>
      <c r="M33" s="81"/>
      <c r="N33" s="19">
        <f>IF(K33="","",VLOOKUP($K33,ベース!A:D,3,FALSE))</f>
        <v>64</v>
      </c>
      <c r="O33" s="20"/>
      <c r="P33" s="21">
        <f t="shared" si="0"/>
        <v>0</v>
      </c>
      <c r="Q33" s="81" t="str">
        <f>IF(K33="","",VLOOKUP($K33,ベース!A:D,4,FALSE))</f>
        <v>【上2穴】</v>
      </c>
      <c r="R33" s="81"/>
      <c r="S33" s="4"/>
    </row>
    <row r="34" spans="1:19">
      <c r="A34" s="121"/>
      <c r="B34" s="17" t="s">
        <v>137</v>
      </c>
      <c r="C34" s="18" t="str">
        <f>IF(B34="","",VLOOKUP($B34,ベース!A:D,2,FALSE))</f>
        <v>理科薬品関係受払簿（冊子）</v>
      </c>
      <c r="D34" s="19">
        <f>IF(B34="","",VLOOKUP($B34,ベース!A:D,3,FALSE))</f>
        <v>2700</v>
      </c>
      <c r="E34" s="20"/>
      <c r="F34" s="21">
        <f t="shared" si="1"/>
        <v>0</v>
      </c>
      <c r="G34" s="70" t="str">
        <f>IF(B34="","",VLOOKUP($B34,ベース!A:D,4,FALSE))</f>
        <v>記入例1枚・受払簿用紙50枚 点検一覧表4枚付</v>
      </c>
      <c r="H34" s="71"/>
      <c r="I34" s="6"/>
      <c r="J34" s="121"/>
      <c r="K34" s="17" t="s">
        <v>156</v>
      </c>
      <c r="L34" s="81" t="str">
        <f>IF(K34="","",VLOOKUP($K34,ベース!A:D,2,FALSE))</f>
        <v>同　　　　表　　　　紙（高）</v>
      </c>
      <c r="M34" s="81"/>
      <c r="N34" s="19">
        <f>IF(K34="","",VLOOKUP($K34,ベース!A:D,3,FALSE))</f>
        <v>493</v>
      </c>
      <c r="O34" s="20"/>
      <c r="P34" s="21">
        <f t="shared" si="0"/>
        <v>0</v>
      </c>
      <c r="Q34" s="81" t="str">
        <f>IF(K34="","",VLOOKUP($K34,ベース!A:D,4,FALSE))</f>
        <v>記入例1枚・前付2枚付【上2穴】</v>
      </c>
      <c r="R34" s="81"/>
      <c r="S34" s="4"/>
    </row>
    <row r="35" spans="1:19">
      <c r="A35" s="121"/>
      <c r="B35" s="17" t="s">
        <v>138</v>
      </c>
      <c r="C35" s="18" t="str">
        <f>IF(B35="","",VLOOKUP($B35,ベース!A:D,2,FALSE))</f>
        <v>理科薬品関係受払簿表紙</v>
      </c>
      <c r="D35" s="19">
        <f>IF(B35="","",VLOOKUP($B35,ベース!A:D,3,FALSE))</f>
        <v>531</v>
      </c>
      <c r="E35" s="20"/>
      <c r="F35" s="21">
        <f t="shared" si="1"/>
        <v>0</v>
      </c>
      <c r="G35" s="70" t="str">
        <f>IF(B35="","",VLOOKUP($B35,ベース!A:D,4,FALSE))</f>
        <v>記入例1枚 【左2穴】</v>
      </c>
      <c r="H35" s="71"/>
      <c r="I35" s="6"/>
      <c r="J35" s="121"/>
      <c r="K35" s="17" t="s">
        <v>157</v>
      </c>
      <c r="L35" s="81" t="str">
        <f>IF(K35="","",VLOOKUP($K35,ベース!A:D,2,FALSE))</f>
        <v>生徒健康診断票前付（高）</v>
      </c>
      <c r="M35" s="81"/>
      <c r="N35" s="19">
        <f>IF(K35="","",VLOOKUP($K35,ベース!A:D,3,FALSE))</f>
        <v>25</v>
      </c>
      <c r="O35" s="20"/>
      <c r="P35" s="21">
        <f t="shared" si="0"/>
        <v>0</v>
      </c>
      <c r="Q35" s="81" t="str">
        <f>IF(K35="","",VLOOKUP($K35,ベース!A:D,4,FALSE))</f>
        <v>【上2穴】</v>
      </c>
      <c r="R35" s="81"/>
      <c r="S35" s="4"/>
    </row>
    <row r="36" spans="1:19">
      <c r="A36" s="121"/>
      <c r="B36" s="17" t="s">
        <v>28</v>
      </c>
      <c r="C36" s="18" t="str">
        <f>IF(B36="","",VLOOKUP($B36,ベース!A:D,2,FALSE))</f>
        <v>理科薬品関係点検一覧表用紙</v>
      </c>
      <c r="D36" s="19">
        <f>IF(B36="","",VLOOKUP($B36,ベース!A:D,3,FALSE))</f>
        <v>49</v>
      </c>
      <c r="E36" s="20"/>
      <c r="F36" s="21">
        <f t="shared" si="1"/>
        <v>0</v>
      </c>
      <c r="G36" s="70" t="str">
        <f>IF(B36="","",VLOOKUP($B36,ベース!A:D,4,FALSE))</f>
        <v>【左2穴】</v>
      </c>
      <c r="H36" s="71"/>
      <c r="I36" s="6"/>
      <c r="J36" s="121"/>
      <c r="K36" s="17" t="s">
        <v>163</v>
      </c>
      <c r="L36" s="81" t="str">
        <f>IF(K36="","",VLOOKUP($K36,ベース!A:D,2,FALSE))</f>
        <v>同表紙（コンピュータ出力用）</v>
      </c>
      <c r="M36" s="81"/>
      <c r="N36" s="19">
        <f>IF(K36="","",VLOOKUP($K36,ベース!A:D,3,FALSE))</f>
        <v>493</v>
      </c>
      <c r="O36" s="20"/>
      <c r="P36" s="21">
        <f t="shared" si="0"/>
        <v>0</v>
      </c>
      <c r="Q36" s="81" t="str">
        <f>IF(K36="","",VLOOKUP($K36,ベース!A:D,4,FALSE))</f>
        <v>記入例1枚・前付2枚付【左2穴】</v>
      </c>
      <c r="R36" s="81"/>
      <c r="S36" s="4"/>
    </row>
    <row r="37" spans="1:19">
      <c r="A37" s="121"/>
      <c r="B37" s="17" t="s">
        <v>30</v>
      </c>
      <c r="C37" s="18" t="str">
        <f>IF(B37="","",VLOOKUP($B37,ベース!A:D,2,FALSE))</f>
        <v>理科薬品関係受払簿用紙</v>
      </c>
      <c r="D37" s="19">
        <f>IF(B37="","",VLOOKUP($B37,ベース!A:D,3,FALSE))</f>
        <v>49</v>
      </c>
      <c r="E37" s="20"/>
      <c r="F37" s="21">
        <f t="shared" si="1"/>
        <v>0</v>
      </c>
      <c r="G37" s="70" t="str">
        <f>IF(B37="","",VLOOKUP($B37,ベース!A:D,4,FALSE))</f>
        <v>【左2穴】</v>
      </c>
      <c r="H37" s="71"/>
      <c r="I37" s="6"/>
      <c r="J37" s="121"/>
      <c r="K37" s="17" t="s">
        <v>187</v>
      </c>
      <c r="L37" s="81" t="str">
        <f>IF(K37="","",VLOOKUP($K37,ベース!A:D,2,FALSE))</f>
        <v>証明書交付台帳</v>
      </c>
      <c r="M37" s="81"/>
      <c r="N37" s="19">
        <f>IF(K37="","",VLOOKUP($K37,ベース!A:D,3,FALSE))</f>
        <v>2208</v>
      </c>
      <c r="O37" s="20"/>
      <c r="P37" s="21">
        <f t="shared" si="0"/>
        <v>0</v>
      </c>
      <c r="Q37" s="81">
        <f>IF(K37="","",VLOOKUP($K37,ベース!A:D,4,FALSE))</f>
        <v>0</v>
      </c>
      <c r="R37" s="81"/>
      <c r="S37" s="4"/>
    </row>
    <row r="38" spans="1:19">
      <c r="A38" s="121"/>
      <c r="B38" s="17"/>
      <c r="C38" s="18" t="str">
        <f>IF(B38="","",VLOOKUP($B38,ベース!A:D,2,FALSE))</f>
        <v/>
      </c>
      <c r="D38" s="19" t="str">
        <f>IF(B38="","",VLOOKUP($B38,ベース!A:D,3,FALSE))</f>
        <v/>
      </c>
      <c r="E38" s="20"/>
      <c r="F38" s="21" t="str">
        <f t="shared" si="1"/>
        <v/>
      </c>
      <c r="G38" s="70" t="str">
        <f>IF(B38="","",VLOOKUP($B38,ベース!A:D,4,FALSE))</f>
        <v/>
      </c>
      <c r="H38" s="71"/>
      <c r="I38" s="6"/>
      <c r="J38" s="121"/>
      <c r="K38" s="17" t="s">
        <v>158</v>
      </c>
      <c r="L38" s="81" t="str">
        <f>IF(K38="","",VLOOKUP($K38,ベース!A:D,2,FALSE))</f>
        <v>卒業証書台帳</v>
      </c>
      <c r="M38" s="81"/>
      <c r="N38" s="19">
        <f>IF(K38="","",VLOOKUP($K38,ベース!A:D,3,FALSE))</f>
        <v>4581</v>
      </c>
      <c r="O38" s="20"/>
      <c r="P38" s="21">
        <f t="shared" si="0"/>
        <v>0</v>
      </c>
      <c r="Q38" s="81" t="str">
        <f>IF(K38="","",VLOOKUP($K38,ベース!A:D,4,FALSE))</f>
        <v>100枚綴【左4穴】表紙・用紙セット</v>
      </c>
      <c r="R38" s="81"/>
      <c r="S38" s="4"/>
    </row>
    <row r="39" spans="1:19">
      <c r="A39" s="121"/>
      <c r="B39" s="17"/>
      <c r="C39" s="18" t="str">
        <f>IF(B39="","",VLOOKUP($B39,ベース!A:D,2,FALSE))</f>
        <v/>
      </c>
      <c r="D39" s="19" t="str">
        <f>IF(B39="","",VLOOKUP($B39,ベース!A:D,3,FALSE))</f>
        <v/>
      </c>
      <c r="E39" s="20"/>
      <c r="F39" s="21" t="str">
        <f t="shared" si="1"/>
        <v/>
      </c>
      <c r="G39" s="70" t="str">
        <f>IF(B39="","",VLOOKUP($B39,ベース!A:D,4,FALSE))</f>
        <v/>
      </c>
      <c r="H39" s="71"/>
      <c r="I39" s="6"/>
      <c r="J39" s="121"/>
      <c r="K39" s="17" t="s">
        <v>62</v>
      </c>
      <c r="L39" s="81" t="str">
        <f>IF(K39="","",VLOOKUP($K39,ベース!A:D,2,FALSE))</f>
        <v>同表紙</v>
      </c>
      <c r="M39" s="81"/>
      <c r="N39" s="19">
        <f>IF(K39="","",VLOOKUP($K39,ベース!A:D,3,FALSE))</f>
        <v>2149</v>
      </c>
      <c r="O39" s="20"/>
      <c r="P39" s="21">
        <f t="shared" si="0"/>
        <v>0</v>
      </c>
      <c r="Q39" s="81" t="str">
        <f>IF(K39="","",VLOOKUP($K39,ベース!A:D,4,FALSE))</f>
        <v>【左4穴】</v>
      </c>
      <c r="R39" s="81"/>
      <c r="S39" s="4"/>
    </row>
    <row r="40" spans="1:19">
      <c r="A40" s="121"/>
      <c r="B40" s="17"/>
      <c r="C40" s="18" t="str">
        <f>IF(B40="","",VLOOKUP($B40,ベース!A:D,2,FALSE))</f>
        <v/>
      </c>
      <c r="D40" s="19" t="str">
        <f>IF(B40="","",VLOOKUP($B40,ベース!A:D,3,FALSE))</f>
        <v/>
      </c>
      <c r="E40" s="20"/>
      <c r="F40" s="21" t="str">
        <f t="shared" si="1"/>
        <v/>
      </c>
      <c r="G40" s="70" t="str">
        <f>IF(B40="","",VLOOKUP($B40,ベース!A:D,4,FALSE))</f>
        <v/>
      </c>
      <c r="H40" s="71"/>
      <c r="I40" s="6"/>
      <c r="J40" s="121"/>
      <c r="K40" s="17" t="s">
        <v>160</v>
      </c>
      <c r="L40" s="81" t="str">
        <f>IF(K40="","",VLOOKUP($K40,ベース!A:D,2,FALSE))</f>
        <v>卒業証書台帳用紙</v>
      </c>
      <c r="M40" s="81"/>
      <c r="N40" s="19">
        <f>IF(K40="","",VLOOKUP($K40,ベース!A:D,3,FALSE))</f>
        <v>38</v>
      </c>
      <c r="O40" s="20"/>
      <c r="P40" s="21">
        <f t="shared" si="0"/>
        <v>0</v>
      </c>
      <c r="Q40" s="81" t="str">
        <f>IF(K40="","",VLOOKUP($K40,ベース!A:D,4,FALSE))</f>
        <v>【左4穴】</v>
      </c>
      <c r="R40" s="81"/>
      <c r="S40" s="4"/>
    </row>
    <row r="41" spans="1:19">
      <c r="A41" s="122"/>
      <c r="B41" s="22"/>
      <c r="C41" s="23" t="str">
        <f>IF(B41="","",VLOOKUP($B41,ベース!A:D,2,FALSE))</f>
        <v/>
      </c>
      <c r="D41" s="24" t="str">
        <f>IF(B41="","",VLOOKUP($B41,ベース!A:D,3,FALSE))</f>
        <v/>
      </c>
      <c r="E41" s="25"/>
      <c r="F41" s="26" t="str">
        <f t="shared" si="1"/>
        <v/>
      </c>
      <c r="G41" s="113" t="str">
        <f>IF(B41="","",VLOOKUP($B41,ベース!A:D,4,FALSE))</f>
        <v/>
      </c>
      <c r="H41" s="114"/>
      <c r="I41" s="6"/>
      <c r="J41" s="121"/>
      <c r="K41" s="17" t="s">
        <v>159</v>
      </c>
      <c r="L41" s="81" t="str">
        <f>IF(K41="","",VLOOKUP($K41,ベース!A:D,2,FALSE))</f>
        <v>生徒学級日誌（従来型）</v>
      </c>
      <c r="M41" s="81"/>
      <c r="N41" s="19">
        <f>IF(K41="","",VLOOKUP($K41,ベース!A:D,3,FALSE))</f>
        <v>1879</v>
      </c>
      <c r="O41" s="20"/>
      <c r="P41" s="21">
        <f t="shared" si="0"/>
        <v>0</v>
      </c>
      <c r="Q41" s="81">
        <f>IF(K41="","",VLOOKUP($K41,ベース!A:D,4,FALSE))</f>
        <v>0</v>
      </c>
      <c r="R41" s="81"/>
      <c r="S41" s="4"/>
    </row>
    <row r="42" spans="1:19">
      <c r="A42" s="14"/>
      <c r="B42" s="6"/>
      <c r="C42" s="6"/>
      <c r="D42" s="6"/>
      <c r="E42" s="6"/>
      <c r="F42" s="6"/>
      <c r="G42" s="6"/>
      <c r="H42" s="6"/>
      <c r="I42" s="6"/>
      <c r="J42" s="121"/>
      <c r="K42" s="17" t="s">
        <v>161</v>
      </c>
      <c r="L42" s="81" t="str">
        <f>IF(K42="","",VLOOKUP($K42,ベース!A:D,2,FALSE))</f>
        <v>生徒学級日誌（改訂型）</v>
      </c>
      <c r="M42" s="81"/>
      <c r="N42" s="19">
        <f>IF(K42="","",VLOOKUP($K42,ベース!A:D,3,FALSE))</f>
        <v>1824</v>
      </c>
      <c r="O42" s="20"/>
      <c r="P42" s="21">
        <f t="shared" si="0"/>
        <v>0</v>
      </c>
      <c r="Q42" s="81">
        <f>IF(K42="","",VLOOKUP($K42,ベース!A:D,4,FALSE))</f>
        <v>0</v>
      </c>
      <c r="R42" s="81"/>
      <c r="S42" s="4"/>
    </row>
    <row r="43" spans="1:19" ht="13.5" customHeight="1">
      <c r="A43" s="102" t="s">
        <v>296</v>
      </c>
      <c r="B43" s="102"/>
      <c r="C43" s="102"/>
      <c r="D43" s="102"/>
      <c r="E43" s="102"/>
      <c r="F43" s="102"/>
      <c r="G43" s="102"/>
      <c r="H43" s="102"/>
      <c r="I43" s="6"/>
      <c r="J43" s="121"/>
      <c r="K43" s="17"/>
      <c r="L43" s="81" t="str">
        <f>IF(K43="","",VLOOKUP($K43,ベース!A:D,2,FALSE))</f>
        <v/>
      </c>
      <c r="M43" s="81"/>
      <c r="N43" s="19" t="str">
        <f>IF(K43="","",VLOOKUP($K43,ベース!A:D,3,FALSE))</f>
        <v/>
      </c>
      <c r="O43" s="20"/>
      <c r="P43" s="21" t="str">
        <f t="shared" si="0"/>
        <v/>
      </c>
      <c r="Q43" s="81" t="str">
        <f>IF(K43="","",VLOOKUP($K43,ベース!A:D,4,FALSE))</f>
        <v/>
      </c>
      <c r="R43" s="81"/>
      <c r="S43" s="4"/>
    </row>
    <row r="44" spans="1:19">
      <c r="A44" s="102"/>
      <c r="B44" s="102"/>
      <c r="C44" s="102"/>
      <c r="D44" s="102"/>
      <c r="E44" s="102"/>
      <c r="F44" s="102"/>
      <c r="G44" s="102"/>
      <c r="H44" s="102"/>
      <c r="I44" s="6"/>
      <c r="J44" s="121"/>
      <c r="K44" s="17"/>
      <c r="L44" s="81" t="str">
        <f>IF(K44="","",VLOOKUP($K44,ベース!A:D,2,FALSE))</f>
        <v/>
      </c>
      <c r="M44" s="81"/>
      <c r="N44" s="19" t="str">
        <f>IF(K44="","",VLOOKUP($K44,ベース!A:D,3,FALSE))</f>
        <v/>
      </c>
      <c r="O44" s="20"/>
      <c r="P44" s="21" t="str">
        <f t="shared" si="0"/>
        <v/>
      </c>
      <c r="Q44" s="81" t="str">
        <f>IF(K44="","",VLOOKUP($K44,ベース!A:D,4,FALSE))</f>
        <v/>
      </c>
      <c r="R44" s="81"/>
      <c r="S44" s="4"/>
    </row>
    <row r="45" spans="1:19">
      <c r="A45" s="103" t="s">
        <v>292</v>
      </c>
      <c r="B45" s="104"/>
      <c r="C45" s="105"/>
      <c r="D45" s="105"/>
      <c r="E45" s="105"/>
      <c r="F45" s="105"/>
      <c r="G45" s="105"/>
      <c r="H45" s="106"/>
      <c r="I45" s="6"/>
      <c r="J45" s="121"/>
      <c r="K45" s="17"/>
      <c r="L45" s="81" t="str">
        <f>IF(K45="","",VLOOKUP($K45,ベース!A:D,2,FALSE))</f>
        <v/>
      </c>
      <c r="M45" s="81"/>
      <c r="N45" s="19" t="str">
        <f>IF(K45="","",VLOOKUP($K45,ベース!A:D,3,FALSE))</f>
        <v/>
      </c>
      <c r="O45" s="20"/>
      <c r="P45" s="21" t="str">
        <f t="shared" si="0"/>
        <v/>
      </c>
      <c r="Q45" s="81" t="str">
        <f>IF(K45="","",VLOOKUP($K45,ベース!A:D,4,FALSE))</f>
        <v/>
      </c>
      <c r="R45" s="81"/>
      <c r="S45" s="4"/>
    </row>
    <row r="46" spans="1:19">
      <c r="A46" s="110"/>
      <c r="B46" s="111"/>
      <c r="C46" s="111"/>
      <c r="D46" s="111"/>
      <c r="E46" s="111"/>
      <c r="F46" s="111"/>
      <c r="G46" s="111"/>
      <c r="H46" s="112"/>
      <c r="I46" s="6"/>
      <c r="J46" s="121"/>
      <c r="K46" s="17"/>
      <c r="L46" s="81" t="str">
        <f>IF(K46="","",VLOOKUP($K46,ベース!A:D,2,FALSE))</f>
        <v/>
      </c>
      <c r="M46" s="81"/>
      <c r="N46" s="19" t="str">
        <f>IF(K46="","",VLOOKUP($K46,ベース!A:D,3,FALSE))</f>
        <v/>
      </c>
      <c r="O46" s="20"/>
      <c r="P46" s="21" t="str">
        <f t="shared" si="0"/>
        <v/>
      </c>
      <c r="Q46" s="81" t="str">
        <f>IF(K46="","",VLOOKUP($K46,ベース!A:D,4,FALSE))</f>
        <v/>
      </c>
      <c r="R46" s="81"/>
      <c r="S46" s="4"/>
    </row>
    <row r="47" spans="1:19">
      <c r="A47" s="4"/>
      <c r="B47" s="6" t="s">
        <v>165</v>
      </c>
      <c r="C47" s="14" t="s">
        <v>194</v>
      </c>
      <c r="D47" s="14"/>
      <c r="E47" s="14"/>
      <c r="F47" s="14"/>
      <c r="G47" s="14"/>
      <c r="H47" s="14"/>
      <c r="I47" s="4"/>
      <c r="J47" s="122"/>
      <c r="K47" s="22"/>
      <c r="L47" s="83" t="str">
        <f>IF(K47="","",VLOOKUP($K47,ベース!A:D,2,FALSE))</f>
        <v/>
      </c>
      <c r="M47" s="83"/>
      <c r="N47" s="24" t="str">
        <f>IF(K47="","",VLOOKUP($K47,ベース!A:D,3,FALSE))</f>
        <v/>
      </c>
      <c r="O47" s="25"/>
      <c r="P47" s="26" t="str">
        <f t="shared" si="0"/>
        <v/>
      </c>
      <c r="Q47" s="83" t="str">
        <f>IF(K47="","",VLOOKUP($K47,ベース!A:D,4,FALSE))</f>
        <v/>
      </c>
      <c r="R47" s="83"/>
      <c r="S47" s="4"/>
    </row>
    <row r="48" spans="1:19">
      <c r="A48" s="4"/>
      <c r="B48" s="6"/>
      <c r="C48" s="14" t="s">
        <v>204</v>
      </c>
      <c r="D48" s="43"/>
      <c r="E48" s="43"/>
      <c r="F48" s="43"/>
      <c r="G48" s="43"/>
      <c r="H48" s="43"/>
      <c r="I48" s="4"/>
      <c r="J48" s="118" t="s">
        <v>127</v>
      </c>
      <c r="K48" s="29" t="s">
        <v>164</v>
      </c>
      <c r="L48" s="82" t="str">
        <f>IF(K48="","",VLOOKUP($K48,ベース!A:D,2,FALSE))</f>
        <v>郵便切手受払簿</v>
      </c>
      <c r="M48" s="82"/>
      <c r="N48" s="30">
        <f>IF(K48="","",VLOOKUP($K48,ベース!A:D,3,FALSE))</f>
        <v>2541</v>
      </c>
      <c r="O48" s="53"/>
      <c r="P48" s="52">
        <f>IF(K48="","",N48*O48)</f>
        <v>0</v>
      </c>
      <c r="Q48" s="82">
        <f>IF(K48="","",VLOOKUP($K48,ベース!A:D,4,FALSE))</f>
        <v>0</v>
      </c>
      <c r="R48" s="82"/>
      <c r="S48" s="4"/>
    </row>
    <row r="49" spans="1:19">
      <c r="A49" s="4"/>
      <c r="B49" s="4"/>
      <c r="C49" s="14" t="s">
        <v>205</v>
      </c>
      <c r="D49" s="43"/>
      <c r="E49" s="43"/>
      <c r="F49" s="43"/>
      <c r="G49" s="43"/>
      <c r="H49" s="43"/>
      <c r="I49" s="4"/>
      <c r="J49" s="119"/>
      <c r="K49" s="22"/>
      <c r="L49" s="83" t="str">
        <f>IF(K49="","",VLOOKUP($K49,ベース!A:D,2,FALSE))</f>
        <v/>
      </c>
      <c r="M49" s="83"/>
      <c r="N49" s="24" t="str">
        <f>IF(K49="","",VLOOKUP($K49,ベース!A:D,3,FALSE))</f>
        <v/>
      </c>
      <c r="O49" s="25"/>
      <c r="P49" s="26" t="str">
        <f>IF(K49="","",N49*O49)</f>
        <v/>
      </c>
      <c r="Q49" s="83" t="str">
        <f>IF(K49="","",VLOOKUP($K49,ベース!A:D,4,FALSE))</f>
        <v/>
      </c>
      <c r="R49" s="83"/>
      <c r="S49" s="4"/>
    </row>
    <row r="50" spans="1:19" ht="14.25">
      <c r="A50" s="4"/>
      <c r="B50" s="4"/>
      <c r="C50" s="43" t="s">
        <v>215</v>
      </c>
      <c r="D50" s="46"/>
      <c r="E50" s="46"/>
      <c r="F50" s="46"/>
      <c r="G50" s="67" t="s">
        <v>172</v>
      </c>
      <c r="H50" s="68"/>
      <c r="I50" s="4"/>
      <c r="J50" s="115" t="s">
        <v>128</v>
      </c>
      <c r="K50" s="116"/>
      <c r="L50" s="116"/>
      <c r="M50" s="117"/>
      <c r="N50" s="33"/>
      <c r="O50" s="34"/>
      <c r="P50" s="38">
        <f>SUM(F8:F38)+SUM(P8:P49)</f>
        <v>0</v>
      </c>
      <c r="Q50" s="84"/>
      <c r="R50" s="84"/>
      <c r="S50" s="4"/>
    </row>
    <row r="51" spans="1:19" ht="13.35" customHeight="1">
      <c r="A51" s="4"/>
      <c r="B51" s="4"/>
      <c r="C51" s="43" t="s">
        <v>206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>
      <c r="A52" s="4"/>
      <c r="B52" s="4"/>
      <c r="C52" s="4"/>
      <c r="D52" s="4"/>
      <c r="E52" s="4"/>
      <c r="F52" s="4"/>
      <c r="G52" s="4"/>
      <c r="H52" s="4"/>
      <c r="I52" s="4"/>
      <c r="R52" s="15"/>
      <c r="S52" s="4"/>
    </row>
    <row r="57" spans="1:19" ht="17.100000000000001" customHeight="1"/>
  </sheetData>
  <sheetProtection algorithmName="SHA-512" hashValue="5fXHO83gv3EIq8CebXi6vtwx48Qdv8eYj/oCYiwbzW+ZDxP95mC0jdwXpTyXZTEuBYbN/2Fb5mjHd1VqyLZxCw==" saltValue="OZ1YH2rdw1ewusSg21GkDg==" spinCount="100000" sheet="1" objects="1" scenarios="1"/>
  <mergeCells count="140">
    <mergeCell ref="G24:H24"/>
    <mergeCell ref="G34:H34"/>
    <mergeCell ref="G35:H35"/>
    <mergeCell ref="G36:H36"/>
    <mergeCell ref="G37:H37"/>
    <mergeCell ref="G38:H38"/>
    <mergeCell ref="G39:H39"/>
    <mergeCell ref="G40:H40"/>
    <mergeCell ref="G41:H41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22:H22"/>
    <mergeCell ref="G23:H23"/>
    <mergeCell ref="B4:G5"/>
    <mergeCell ref="M5:N5"/>
    <mergeCell ref="P5:Q5"/>
    <mergeCell ref="A1:B2"/>
    <mergeCell ref="C1:G2"/>
    <mergeCell ref="J1:K1"/>
    <mergeCell ref="L1:M1"/>
    <mergeCell ref="N1:P1"/>
    <mergeCell ref="Q1:R1"/>
    <mergeCell ref="O3:Q3"/>
    <mergeCell ref="J3:M3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L26:M26"/>
    <mergeCell ref="Q26:R26"/>
    <mergeCell ref="A8:A41"/>
    <mergeCell ref="J8:J27"/>
    <mergeCell ref="L8:M8"/>
    <mergeCell ref="Q8:R8"/>
    <mergeCell ref="L9:M9"/>
    <mergeCell ref="Q9:R9"/>
    <mergeCell ref="L10:M10"/>
    <mergeCell ref="Q10:R10"/>
    <mergeCell ref="L17:M17"/>
    <mergeCell ref="Q17:R17"/>
    <mergeCell ref="L18:M18"/>
    <mergeCell ref="Q18:R18"/>
    <mergeCell ref="L19:M19"/>
    <mergeCell ref="Q19:R19"/>
    <mergeCell ref="L14:M14"/>
    <mergeCell ref="Q14:R14"/>
    <mergeCell ref="G16:H16"/>
    <mergeCell ref="G17:H17"/>
    <mergeCell ref="G18:H18"/>
    <mergeCell ref="G19:H19"/>
    <mergeCell ref="G20:H20"/>
    <mergeCell ref="G21:H21"/>
    <mergeCell ref="L23:M23"/>
    <mergeCell ref="Q23:R23"/>
    <mergeCell ref="L24:M24"/>
    <mergeCell ref="Q24:R24"/>
    <mergeCell ref="L25:M25"/>
    <mergeCell ref="Q25:R25"/>
    <mergeCell ref="L20:M20"/>
    <mergeCell ref="Q20:R20"/>
    <mergeCell ref="L21:M21"/>
    <mergeCell ref="Q21:R21"/>
    <mergeCell ref="L22:M22"/>
    <mergeCell ref="Q22:R22"/>
    <mergeCell ref="L11:M11"/>
    <mergeCell ref="Q11:R11"/>
    <mergeCell ref="L12:M12"/>
    <mergeCell ref="Q12:R12"/>
    <mergeCell ref="L13:M13"/>
    <mergeCell ref="Q13:R13"/>
    <mergeCell ref="L7:M7"/>
    <mergeCell ref="Q7:R7"/>
    <mergeCell ref="Q16:R16"/>
    <mergeCell ref="Q40:R40"/>
    <mergeCell ref="L41:M41"/>
    <mergeCell ref="Q41:R41"/>
    <mergeCell ref="L42:M42"/>
    <mergeCell ref="Q42:R42"/>
    <mergeCell ref="L37:M37"/>
    <mergeCell ref="Q37:R37"/>
    <mergeCell ref="L38:M38"/>
    <mergeCell ref="Q38:R38"/>
    <mergeCell ref="L39:M39"/>
    <mergeCell ref="Q39:R39"/>
    <mergeCell ref="L27:M27"/>
    <mergeCell ref="Q27:R27"/>
    <mergeCell ref="J28:J47"/>
    <mergeCell ref="L28:M28"/>
    <mergeCell ref="Q28:R28"/>
    <mergeCell ref="L29:M29"/>
    <mergeCell ref="L40:M40"/>
    <mergeCell ref="L15:M15"/>
    <mergeCell ref="Q15:R15"/>
    <mergeCell ref="L16:M16"/>
    <mergeCell ref="Q29:R29"/>
    <mergeCell ref="L30:M30"/>
    <mergeCell ref="L34:M34"/>
    <mergeCell ref="Q34:R34"/>
    <mergeCell ref="L46:M46"/>
    <mergeCell ref="Q46:R46"/>
    <mergeCell ref="L47:M47"/>
    <mergeCell ref="Q47:R47"/>
    <mergeCell ref="L43:M43"/>
    <mergeCell ref="Q43:R43"/>
    <mergeCell ref="L44:M44"/>
    <mergeCell ref="Q44:R44"/>
    <mergeCell ref="L45:M45"/>
    <mergeCell ref="Q45:R45"/>
    <mergeCell ref="L32:M32"/>
    <mergeCell ref="Q32:R32"/>
    <mergeCell ref="L33:M33"/>
    <mergeCell ref="Q33:R33"/>
    <mergeCell ref="L35:M35"/>
    <mergeCell ref="Q35:R35"/>
    <mergeCell ref="L36:M36"/>
    <mergeCell ref="Q36:R36"/>
    <mergeCell ref="Q30:R30"/>
    <mergeCell ref="L31:M31"/>
    <mergeCell ref="Q31:R31"/>
    <mergeCell ref="A43:H44"/>
    <mergeCell ref="A45:H46"/>
    <mergeCell ref="J50:M50"/>
    <mergeCell ref="Q50:R50"/>
    <mergeCell ref="J48:J49"/>
    <mergeCell ref="L48:M48"/>
    <mergeCell ref="Q48:R48"/>
    <mergeCell ref="L49:M49"/>
    <mergeCell ref="Q49:R49"/>
  </mergeCells>
  <phoneticPr fontId="1"/>
  <conditionalFormatting sqref="P8:P50 F8:F41">
    <cfRule type="cellIs" dxfId="4" priority="3" operator="equal">
      <formula>0</formula>
    </cfRule>
  </conditionalFormatting>
  <conditionalFormatting sqref="Q29:R49 Q8:R27 G8:G41">
    <cfRule type="cellIs" dxfId="3" priority="2" operator="equal">
      <formula>0</formula>
    </cfRule>
  </conditionalFormatting>
  <conditionalFormatting sqref="Q28:R28">
    <cfRule type="cellIs" dxfId="2" priority="1" operator="equal">
      <formula>0</formula>
    </cfRule>
  </conditionalFormatting>
  <pageMargins left="0.78740157480314965" right="0.23622047244094491" top="0.19685039370078741" bottom="0.19685039370078741" header="0.19685039370078741" footer="0.19685039370078741"/>
  <pageSetup paperSize="12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6</xdr:col>
                    <xdr:colOff>1343025</xdr:colOff>
                    <xdr:row>49</xdr:row>
                    <xdr:rowOff>0</xdr:rowOff>
                  </from>
                  <to>
                    <xdr:col>7</xdr:col>
                    <xdr:colOff>161925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6</xdr:col>
                    <xdr:colOff>1343025</xdr:colOff>
                    <xdr:row>48</xdr:row>
                    <xdr:rowOff>171450</xdr:rowOff>
                  </from>
                  <to>
                    <xdr:col>8</xdr:col>
                    <xdr:colOff>219075</xdr:colOff>
                    <xdr:row>50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C2317-AE50-4184-844C-A10166EBB799}">
  <dimension ref="A1:S57"/>
  <sheetViews>
    <sheetView showGridLines="0" zoomScale="50" zoomScaleNormal="50" zoomScalePageLayoutView="115" workbookViewId="0">
      <selection sqref="A1:B2"/>
    </sheetView>
  </sheetViews>
  <sheetFormatPr defaultColWidth="9" defaultRowHeight="13.5"/>
  <cols>
    <col min="1" max="1" width="3.875" style="2" customWidth="1"/>
    <col min="2" max="2" width="6.375" style="2" customWidth="1"/>
    <col min="3" max="3" width="25.5" style="2" customWidth="1"/>
    <col min="4" max="4" width="6" style="2" bestFit="1" customWidth="1"/>
    <col min="5" max="5" width="6.375" style="2" customWidth="1"/>
    <col min="6" max="6" width="9" style="2" bestFit="1" customWidth="1"/>
    <col min="7" max="7" width="17.625" style="2" customWidth="1"/>
    <col min="8" max="8" width="2.5" style="2" customWidth="1"/>
    <col min="9" max="9" width="3.25" style="2" customWidth="1"/>
    <col min="10" max="10" width="3.875" style="2" customWidth="1"/>
    <col min="11" max="11" width="6.375" style="2" customWidth="1"/>
    <col min="12" max="13" width="10.75" style="2" customWidth="1"/>
    <col min="14" max="14" width="6" style="2" bestFit="1" customWidth="1"/>
    <col min="15" max="15" width="6.375" style="2" customWidth="1"/>
    <col min="16" max="16" width="9" style="2" bestFit="1" customWidth="1"/>
    <col min="17" max="17" width="4.875" style="2" customWidth="1"/>
    <col min="18" max="18" width="17.5" style="2" customWidth="1"/>
    <col min="19" max="16384" width="9" style="2"/>
  </cols>
  <sheetData>
    <row r="1" spans="1:19" ht="20.100000000000001" customHeight="1">
      <c r="A1" s="72" t="str">
        <f>ベース!A1</f>
        <v>令和９年度用</v>
      </c>
      <c r="B1" s="72"/>
      <c r="C1" s="73" t="str">
        <f>ベース!B1</f>
        <v>　表簿・用紙申込書</v>
      </c>
      <c r="D1" s="73"/>
      <c r="E1" s="73"/>
      <c r="F1" s="73"/>
      <c r="G1" s="73"/>
      <c r="H1" s="44"/>
      <c r="I1" s="4"/>
      <c r="J1" s="94" t="s">
        <v>213</v>
      </c>
      <c r="K1" s="95"/>
      <c r="L1" s="77"/>
      <c r="M1" s="78"/>
      <c r="N1" s="93"/>
      <c r="O1" s="93"/>
      <c r="P1" s="93"/>
      <c r="Q1" s="88" t="str">
        <f>ベース!D1</f>
        <v>令和８年　 月　　日</v>
      </c>
      <c r="R1" s="89"/>
      <c r="S1" s="6"/>
    </row>
    <row r="2" spans="1:19" ht="6.75" customHeight="1">
      <c r="A2" s="72"/>
      <c r="B2" s="72"/>
      <c r="C2" s="73"/>
      <c r="D2" s="73"/>
      <c r="E2" s="73"/>
      <c r="F2" s="73"/>
      <c r="G2" s="73"/>
      <c r="H2" s="44"/>
      <c r="I2" s="4"/>
      <c r="J2" s="7"/>
      <c r="K2" s="8"/>
      <c r="L2" s="4"/>
      <c r="M2" s="4"/>
      <c r="N2" s="9"/>
      <c r="O2" s="9"/>
      <c r="P2" s="9"/>
      <c r="Q2" s="4"/>
      <c r="R2" s="4"/>
      <c r="S2" s="4"/>
    </row>
    <row r="3" spans="1:19" ht="27" customHeight="1">
      <c r="A3" s="3"/>
      <c r="B3" s="3"/>
      <c r="C3" s="3"/>
      <c r="D3" s="3"/>
      <c r="E3" s="3"/>
      <c r="F3" s="3"/>
      <c r="G3" s="3"/>
      <c r="H3" s="3"/>
      <c r="I3" s="4"/>
      <c r="J3" s="96"/>
      <c r="K3" s="97"/>
      <c r="L3" s="97"/>
      <c r="M3" s="98"/>
      <c r="N3" s="66" t="s">
        <v>288</v>
      </c>
      <c r="O3" s="85"/>
      <c r="P3" s="86"/>
      <c r="Q3" s="87"/>
      <c r="R3" s="47" t="s">
        <v>212</v>
      </c>
    </row>
    <row r="4" spans="1:19" ht="7.5" customHeight="1">
      <c r="A4" s="4"/>
      <c r="B4" s="74" t="s">
        <v>211</v>
      </c>
      <c r="C4" s="74"/>
      <c r="D4" s="74"/>
      <c r="E4" s="74"/>
      <c r="F4" s="74"/>
      <c r="G4" s="74"/>
      <c r="H4" s="45"/>
      <c r="I4" s="4"/>
      <c r="J4" s="10"/>
      <c r="K4" s="10"/>
      <c r="L4" s="4"/>
      <c r="M4" s="11"/>
      <c r="N4" s="11"/>
      <c r="O4" s="6"/>
      <c r="P4" s="6"/>
      <c r="Q4" s="6"/>
      <c r="R4" s="6"/>
      <c r="S4" s="4"/>
    </row>
    <row r="5" spans="1:19" ht="18.75">
      <c r="A5" s="4"/>
      <c r="B5" s="74"/>
      <c r="C5" s="74"/>
      <c r="D5" s="74"/>
      <c r="E5" s="74"/>
      <c r="F5" s="74"/>
      <c r="G5" s="74"/>
      <c r="H5" s="45"/>
      <c r="I5" s="4"/>
      <c r="J5" s="4"/>
      <c r="K5" s="4"/>
      <c r="L5" s="5" t="s">
        <v>200</v>
      </c>
      <c r="M5" s="90"/>
      <c r="N5" s="90"/>
      <c r="O5" s="12"/>
      <c r="P5" s="91" t="s">
        <v>169</v>
      </c>
      <c r="Q5" s="92"/>
      <c r="R5" s="69"/>
      <c r="S5" s="4"/>
    </row>
    <row r="6" spans="1:19">
      <c r="A6" s="13" t="s">
        <v>295</v>
      </c>
      <c r="B6" s="13"/>
      <c r="C6" s="13"/>
      <c r="D6" s="13"/>
      <c r="E6" s="13"/>
      <c r="F6" s="13"/>
      <c r="G6" s="13"/>
      <c r="H6" s="13"/>
      <c r="I6" s="4"/>
      <c r="J6" s="13"/>
      <c r="K6" s="13"/>
      <c r="L6" s="13"/>
      <c r="M6" s="13"/>
      <c r="N6" s="13"/>
      <c r="O6" s="13"/>
      <c r="P6" s="13"/>
      <c r="Q6" s="13"/>
      <c r="R6" s="13"/>
      <c r="S6" s="4"/>
    </row>
    <row r="7" spans="1:19" ht="15.75">
      <c r="A7" s="32"/>
      <c r="B7" s="16" t="s">
        <v>0</v>
      </c>
      <c r="C7" s="16" t="s">
        <v>1</v>
      </c>
      <c r="D7" s="16" t="s">
        <v>67</v>
      </c>
      <c r="E7" s="16" t="s">
        <v>2</v>
      </c>
      <c r="F7" s="16" t="s">
        <v>173</v>
      </c>
      <c r="G7" s="100" t="s">
        <v>3</v>
      </c>
      <c r="H7" s="101"/>
      <c r="I7" s="6"/>
      <c r="J7" s="32"/>
      <c r="K7" s="16" t="s">
        <v>0</v>
      </c>
      <c r="L7" s="99" t="s">
        <v>1</v>
      </c>
      <c r="M7" s="99"/>
      <c r="N7" s="16" t="s">
        <v>67</v>
      </c>
      <c r="O7" s="16" t="s">
        <v>2</v>
      </c>
      <c r="P7" s="16" t="s">
        <v>173</v>
      </c>
      <c r="Q7" s="99" t="s">
        <v>3</v>
      </c>
      <c r="R7" s="99"/>
      <c r="S7" s="4"/>
    </row>
    <row r="8" spans="1:19">
      <c r="A8" s="128" t="s">
        <v>219</v>
      </c>
      <c r="B8" s="17" t="s">
        <v>102</v>
      </c>
      <c r="C8" s="18" t="str">
        <f>IF(B8="","",VLOOKUP($B8,ベース!A:D,2,FALSE))</f>
        <v>学校沿革誌</v>
      </c>
      <c r="D8" s="19">
        <f>IF(B8="","",VLOOKUP($B8,ベース!A:D,3,FALSE))</f>
        <v>5949</v>
      </c>
      <c r="E8" s="20"/>
      <c r="F8" s="21">
        <f>IF(B8="","",D8*E8)</f>
        <v>0</v>
      </c>
      <c r="G8" s="70" t="str">
        <f>IF(B8="","",VLOOKUP($B8,ベース!A:D,4,FALSE))</f>
        <v>100枚綴【右4穴】表紙・用紙セット</v>
      </c>
      <c r="H8" s="71"/>
      <c r="I8" s="6"/>
      <c r="J8" s="123" t="s">
        <v>125</v>
      </c>
      <c r="K8" s="17" t="s">
        <v>139</v>
      </c>
      <c r="L8" s="81" t="str">
        <f>IF(K8="","",VLOOKUP($K8,ベース!A:D,2,FALSE))</f>
        <v>職員出勤簿用紙</v>
      </c>
      <c r="M8" s="81"/>
      <c r="N8" s="19">
        <f>IF(K8="","",VLOOKUP($K8,ベース!A:D,3,FALSE))</f>
        <v>138</v>
      </c>
      <c r="O8" s="27"/>
      <c r="P8" s="21">
        <f t="shared" ref="P8:P47" si="0">IF(K8="","",N8*O8)</f>
        <v>0</v>
      </c>
      <c r="Q8" s="81" t="str">
        <f>IF(K8="","",VLOOKUP($K8,ベース!A:D,4,FALSE))</f>
        <v>【B4横】【左4穴】</v>
      </c>
      <c r="R8" s="81"/>
      <c r="S8" s="4"/>
    </row>
    <row r="9" spans="1:19">
      <c r="A9" s="121"/>
      <c r="B9" s="17" t="s">
        <v>5</v>
      </c>
      <c r="C9" s="18" t="str">
        <f>IF(B9="","",VLOOKUP($B9,ベース!A:D,2,FALSE))</f>
        <v>学校沿革誌表紙</v>
      </c>
      <c r="D9" s="19">
        <f>IF(B9="","",VLOOKUP($B9,ベース!A:D,3,FALSE))</f>
        <v>2149</v>
      </c>
      <c r="E9" s="20"/>
      <c r="F9" s="21">
        <f t="shared" ref="F9:F41" si="1">IF(B9="","",D9*E9)</f>
        <v>0</v>
      </c>
      <c r="G9" s="70" t="str">
        <f>IF(B9="","",VLOOKUP($B9,ベース!A:D,4,FALSE))</f>
        <v>【右4穴】</v>
      </c>
      <c r="H9" s="71"/>
      <c r="I9" s="6"/>
      <c r="J9" s="124"/>
      <c r="K9" s="17" t="s">
        <v>88</v>
      </c>
      <c r="L9" s="81" t="str">
        <f>IF(K9="","",VLOOKUP($K9,ベース!A:D,2,FALSE))</f>
        <v>同表紙（ボール）</v>
      </c>
      <c r="M9" s="81"/>
      <c r="N9" s="19">
        <f>IF(K9="","",VLOOKUP($K9,ベース!A:D,3,FALSE))</f>
        <v>821</v>
      </c>
      <c r="O9" s="27"/>
      <c r="P9" s="21">
        <f t="shared" si="0"/>
        <v>0</v>
      </c>
      <c r="Q9" s="81" t="str">
        <f>IF(K9="","",VLOOKUP($K9,ベース!A:D,4,FALSE))</f>
        <v>【B4横】【左4穴】</v>
      </c>
      <c r="R9" s="81"/>
      <c r="S9" s="4"/>
    </row>
    <row r="10" spans="1:19">
      <c r="A10" s="121"/>
      <c r="B10" s="17" t="s">
        <v>103</v>
      </c>
      <c r="C10" s="18" t="str">
        <f>IF(B10="","",VLOOKUP($B10,ベース!A:D,2,FALSE))</f>
        <v>学校沿革誌用紙</v>
      </c>
      <c r="D10" s="19">
        <f>IF(B10="","",VLOOKUP($B10,ベース!A:D,3,FALSE))</f>
        <v>38</v>
      </c>
      <c r="E10" s="20"/>
      <c r="F10" s="21">
        <f t="shared" si="1"/>
        <v>0</v>
      </c>
      <c r="G10" s="70" t="str">
        <f>IF(B10="","",VLOOKUP($B10,ベース!A:D,4,FALSE))</f>
        <v>用紙はマニラ仙貨【右4穴】</v>
      </c>
      <c r="H10" s="71"/>
      <c r="I10" s="6"/>
      <c r="J10" s="124"/>
      <c r="K10" s="17" t="s">
        <v>89</v>
      </c>
      <c r="L10" s="81" t="str">
        <f>IF(K10="","",VLOOKUP($K10,ベース!A:D,2,FALSE))</f>
        <v>同表紙（総クロス）</v>
      </c>
      <c r="M10" s="81"/>
      <c r="N10" s="19">
        <f>IF(K10="","",VLOOKUP($K10,ベース!A:D,3,FALSE))</f>
        <v>1802</v>
      </c>
      <c r="O10" s="27"/>
      <c r="P10" s="21">
        <f t="shared" si="0"/>
        <v>0</v>
      </c>
      <c r="Q10" s="81" t="str">
        <f>IF(K10="","",VLOOKUP($K10,ベース!A:D,4,FALSE))</f>
        <v>【B4横】【左4穴】</v>
      </c>
      <c r="R10" s="81"/>
      <c r="S10" s="4"/>
    </row>
    <row r="11" spans="1:19">
      <c r="A11" s="121"/>
      <c r="B11" s="17" t="s">
        <v>131</v>
      </c>
      <c r="C11" s="18" t="str">
        <f>IF(B11="","",VLOOKUP($B11,ベース!A:D,2,FALSE))</f>
        <v>学校日誌（小・中・義）</v>
      </c>
      <c r="D11" s="19">
        <f>IF(B11="","",VLOOKUP($B11,ベース!A:D,3,FALSE))</f>
        <v>2873</v>
      </c>
      <c r="E11" s="20"/>
      <c r="F11" s="21">
        <f t="shared" si="1"/>
        <v>0</v>
      </c>
      <c r="G11" s="70">
        <f>IF(B11="","",VLOOKUP($B11,ベース!A:D,4,FALSE))</f>
        <v>0</v>
      </c>
      <c r="H11" s="71"/>
      <c r="I11" s="6"/>
      <c r="J11" s="124"/>
      <c r="K11" s="17" t="s">
        <v>90</v>
      </c>
      <c r="L11" s="81" t="str">
        <f>IF(K11="","",VLOOKUP($K11,ベース!A:D,2,FALSE))</f>
        <v>職員健康診断票</v>
      </c>
      <c r="M11" s="81"/>
      <c r="N11" s="19">
        <f>IF(K11="","",VLOOKUP($K11,ベース!A:D,3,FALSE))</f>
        <v>76</v>
      </c>
      <c r="O11" s="27"/>
      <c r="P11" s="21">
        <f t="shared" si="0"/>
        <v>0</v>
      </c>
      <c r="Q11" s="81" t="str">
        <f>IF(K11="","",VLOOKUP($K11,ベース!A:D,4,FALSE))</f>
        <v>【上2穴】</v>
      </c>
      <c r="R11" s="81"/>
      <c r="S11" s="4"/>
    </row>
    <row r="12" spans="1:19">
      <c r="A12" s="121"/>
      <c r="B12" s="17" t="s">
        <v>133</v>
      </c>
      <c r="C12" s="18" t="str">
        <f>IF(B12="","",VLOOKUP($B12,ベース!A:D,2,FALSE))</f>
        <v>学校日誌（高）</v>
      </c>
      <c r="D12" s="19">
        <f>IF(B12="","",VLOOKUP($B12,ベース!A:D,3,FALSE))</f>
        <v>2873</v>
      </c>
      <c r="E12" s="20"/>
      <c r="F12" s="21">
        <f t="shared" si="1"/>
        <v>0</v>
      </c>
      <c r="G12" s="70" t="str">
        <f>IF(B12="","",VLOOKUP($B12,ベース!A:D,4,FALSE))</f>
        <v>出欠記録３学年</v>
      </c>
      <c r="H12" s="71"/>
      <c r="I12" s="6"/>
      <c r="J12" s="124"/>
      <c r="K12" s="17" t="s">
        <v>91</v>
      </c>
      <c r="L12" s="81" t="str">
        <f>IF(K12="","",VLOOKUP($K12,ベース!A:D,2,FALSE))</f>
        <v>同表紙</v>
      </c>
      <c r="M12" s="81"/>
      <c r="N12" s="19">
        <f>IF(K12="","",VLOOKUP($K12,ベース!A:D,3,FALSE))</f>
        <v>531</v>
      </c>
      <c r="O12" s="27"/>
      <c r="P12" s="21">
        <f t="shared" si="0"/>
        <v>0</v>
      </c>
      <c r="Q12" s="81" t="str">
        <f>IF(K12="","",VLOOKUP($K12,ベース!A:D,4,FALSE))</f>
        <v>【上2穴】</v>
      </c>
      <c r="R12" s="81"/>
      <c r="S12" s="4"/>
    </row>
    <row r="13" spans="1:19">
      <c r="A13" s="121"/>
      <c r="B13" s="17" t="s">
        <v>134</v>
      </c>
      <c r="C13" s="18" t="str">
        <f>IF(B13="","",VLOOKUP($B13,ベース!A:D,2,FALSE))</f>
        <v>当　　直　　日　　誌</v>
      </c>
      <c r="D13" s="19">
        <f>IF(B13="","",VLOOKUP($B13,ベース!A:D,3,FALSE))</f>
        <v>2873</v>
      </c>
      <c r="E13" s="20"/>
      <c r="F13" s="21">
        <f t="shared" si="1"/>
        <v>0</v>
      </c>
      <c r="G13" s="70">
        <f>IF(B13="","",VLOOKUP($B13,ベース!A:D,4,FALSE))</f>
        <v>0</v>
      </c>
      <c r="H13" s="71"/>
      <c r="I13" s="6"/>
      <c r="J13" s="124"/>
      <c r="K13" s="17" t="s">
        <v>76</v>
      </c>
      <c r="L13" s="81" t="str">
        <f>IF(K13="","",VLOOKUP($K13,ベース!A:D,2,FALSE))</f>
        <v>休暇カード</v>
      </c>
      <c r="M13" s="81"/>
      <c r="N13" s="19">
        <f>IF(K13="","",VLOOKUP($K13,ベース!A:D,3,FALSE))</f>
        <v>49</v>
      </c>
      <c r="O13" s="27"/>
      <c r="P13" s="21">
        <f t="shared" si="0"/>
        <v>0</v>
      </c>
      <c r="Q13" s="81" t="str">
        <f>IF(K13="","",VLOOKUP($K13,ベース!A:D,4,FALSE))</f>
        <v>暦年【上2穴】</v>
      </c>
      <c r="R13" s="81"/>
      <c r="S13" s="4"/>
    </row>
    <row r="14" spans="1:19">
      <c r="A14" s="121"/>
      <c r="B14" s="17" t="s">
        <v>107</v>
      </c>
      <c r="C14" s="18" t="str">
        <f>IF(B14="","",VLOOKUP($B14,ベース!A:D,2,FALSE))</f>
        <v>防　　火　　日　　誌</v>
      </c>
      <c r="D14" s="19">
        <f>IF(B14="","",VLOOKUP($B14,ベース!A:D,3,FALSE))</f>
        <v>2873</v>
      </c>
      <c r="E14" s="20"/>
      <c r="F14" s="21">
        <f t="shared" si="1"/>
        <v>0</v>
      </c>
      <c r="G14" s="70">
        <f>IF(B14="","",VLOOKUP($B14,ベース!A:D,4,FALSE))</f>
        <v>0</v>
      </c>
      <c r="H14" s="71"/>
      <c r="I14" s="6"/>
      <c r="J14" s="124"/>
      <c r="K14" s="17" t="s">
        <v>77</v>
      </c>
      <c r="L14" s="81" t="str">
        <f>IF(K14="","",VLOOKUP($K14,ベース!A:D,2,FALSE))</f>
        <v>同表紙</v>
      </c>
      <c r="M14" s="81"/>
      <c r="N14" s="19">
        <f>IF(K14="","",VLOOKUP($K14,ベース!A:D,3,FALSE))</f>
        <v>531</v>
      </c>
      <c r="O14" s="27"/>
      <c r="P14" s="21">
        <f t="shared" si="0"/>
        <v>0</v>
      </c>
      <c r="Q14" s="81" t="str">
        <f>IF(K14="","",VLOOKUP($K14,ベース!A:D,4,FALSE))</f>
        <v>暦年【上2穴】</v>
      </c>
      <c r="R14" s="81"/>
      <c r="S14" s="4"/>
    </row>
    <row r="15" spans="1:19">
      <c r="A15" s="121"/>
      <c r="B15" s="17" t="s">
        <v>108</v>
      </c>
      <c r="C15" s="18" t="str">
        <f>IF(B15="","",VLOOKUP($B15,ベース!A:D,2,FALSE))</f>
        <v>看　　護　　日　　誌</v>
      </c>
      <c r="D15" s="19">
        <f>IF(B15="","",VLOOKUP($B15,ベース!A:D,3,FALSE))</f>
        <v>2674</v>
      </c>
      <c r="E15" s="20"/>
      <c r="F15" s="21">
        <f t="shared" si="1"/>
        <v>0</v>
      </c>
      <c r="G15" s="70">
        <f>IF(B15="","",VLOOKUP($B15,ベース!A:D,4,FALSE))</f>
        <v>0</v>
      </c>
      <c r="H15" s="71"/>
      <c r="I15" s="6"/>
      <c r="J15" s="124"/>
      <c r="K15" s="17" t="s">
        <v>94</v>
      </c>
      <c r="L15" s="81" t="str">
        <f>IF(K15="","",VLOOKUP($K15,ベース!A:D,2,FALSE))</f>
        <v>研修承認願用紙</v>
      </c>
      <c r="M15" s="81"/>
      <c r="N15" s="19">
        <f>IF(K15="","",VLOOKUP($K15,ベース!A:D,3,FALSE))</f>
        <v>49</v>
      </c>
      <c r="O15" s="27"/>
      <c r="P15" s="21">
        <f t="shared" si="0"/>
        <v>0</v>
      </c>
      <c r="Q15" s="81" t="str">
        <f>IF(K15="","",VLOOKUP($K15,ベース!A:D,4,FALSE))</f>
        <v>【上2穴】</v>
      </c>
      <c r="R15" s="81"/>
      <c r="S15" s="4"/>
    </row>
    <row r="16" spans="1:19">
      <c r="A16" s="121"/>
      <c r="B16" s="17" t="s">
        <v>109</v>
      </c>
      <c r="C16" s="18" t="str">
        <f>IF(B16="","",VLOOKUP($B16,ベース!A:D,2,FALSE))</f>
        <v>保健日誌（小・中等）</v>
      </c>
      <c r="D16" s="19">
        <f>IF(B16="","",VLOOKUP($B16,ベース!A:D,3,FALSE))</f>
        <v>2873</v>
      </c>
      <c r="E16" s="20"/>
      <c r="F16" s="21">
        <f t="shared" si="1"/>
        <v>0</v>
      </c>
      <c r="G16" s="70" t="str">
        <f>IF(B16="","",VLOOKUP($B16,ベース!A:D,4,FALSE))</f>
        <v>出欠記録６学年</v>
      </c>
      <c r="H16" s="71"/>
      <c r="I16" s="6"/>
      <c r="J16" s="124"/>
      <c r="K16" s="17" t="s">
        <v>95</v>
      </c>
      <c r="L16" s="81" t="str">
        <f>IF(K16="","",VLOOKUP($K16,ベース!A:D,2,FALSE))</f>
        <v>同表紙</v>
      </c>
      <c r="M16" s="81"/>
      <c r="N16" s="19">
        <f>IF(K16="","",VLOOKUP($K16,ベース!A:D,3,FALSE))</f>
        <v>531</v>
      </c>
      <c r="O16" s="27"/>
      <c r="P16" s="21">
        <f t="shared" si="0"/>
        <v>0</v>
      </c>
      <c r="Q16" s="81" t="str">
        <f>IF(K16="","",VLOOKUP($K16,ベース!A:D,4,FALSE))</f>
        <v>【上2穴】</v>
      </c>
      <c r="R16" s="81"/>
      <c r="S16" s="4"/>
    </row>
    <row r="17" spans="1:19">
      <c r="A17" s="121"/>
      <c r="B17" s="17" t="s">
        <v>132</v>
      </c>
      <c r="C17" s="18" t="str">
        <f>IF(B17="","",VLOOKUP($B17,ベース!A:D,2,FALSE))</f>
        <v>保健日誌（中）</v>
      </c>
      <c r="D17" s="19">
        <f>IF(B17="","",VLOOKUP($B17,ベース!A:D,3,FALSE))</f>
        <v>2873</v>
      </c>
      <c r="E17" s="20"/>
      <c r="F17" s="21">
        <f t="shared" si="1"/>
        <v>0</v>
      </c>
      <c r="G17" s="70" t="str">
        <f>IF(B17="","",VLOOKUP($B17,ベース!A:D,4,FALSE))</f>
        <v>出欠記録３学年</v>
      </c>
      <c r="H17" s="71"/>
      <c r="I17" s="6"/>
      <c r="J17" s="124"/>
      <c r="K17" s="17" t="s">
        <v>96</v>
      </c>
      <c r="L17" s="81" t="str">
        <f>IF(K17="","",VLOOKUP($K17,ベース!A:D,2,FALSE))</f>
        <v>研修承認整理簿用紙</v>
      </c>
      <c r="M17" s="81"/>
      <c r="N17" s="19">
        <f>IF(K17="","",VLOOKUP($K17,ベース!A:D,3,FALSE))</f>
        <v>49</v>
      </c>
      <c r="O17" s="27"/>
      <c r="P17" s="21">
        <f t="shared" si="0"/>
        <v>0</v>
      </c>
      <c r="Q17" s="81" t="str">
        <f>IF(K17="","",VLOOKUP($K17,ベース!A:D,4,FALSE))</f>
        <v>【左4穴】</v>
      </c>
      <c r="R17" s="81"/>
      <c r="S17" s="4"/>
    </row>
    <row r="18" spans="1:19">
      <c r="A18" s="121"/>
      <c r="B18" s="17" t="s">
        <v>135</v>
      </c>
      <c r="C18" s="18" t="str">
        <f>IF(B18="","",VLOOKUP($B18,ベース!A:D,2,FALSE))</f>
        <v>保健日誌（高等部）</v>
      </c>
      <c r="D18" s="19">
        <f>IF(B18="","",VLOOKUP($B18,ベース!A:D,3,FALSE))</f>
        <v>2873</v>
      </c>
      <c r="E18" s="20"/>
      <c r="F18" s="21">
        <f t="shared" si="1"/>
        <v>0</v>
      </c>
      <c r="G18" s="70" t="str">
        <f>IF(B18="","",VLOOKUP($B18,ベース!A:D,4,FALSE))</f>
        <v>欠席記録 無</v>
      </c>
      <c r="H18" s="71"/>
      <c r="I18" s="6"/>
      <c r="J18" s="124"/>
      <c r="K18" s="17" t="s">
        <v>97</v>
      </c>
      <c r="L18" s="81" t="str">
        <f>IF(K18="","",VLOOKUP($K18,ベース!A:D,2,FALSE))</f>
        <v>同表紙</v>
      </c>
      <c r="M18" s="81"/>
      <c r="N18" s="19">
        <f>IF(K18="","",VLOOKUP($K18,ベース!A:D,3,FALSE))</f>
        <v>531</v>
      </c>
      <c r="O18" s="27"/>
      <c r="P18" s="21">
        <f t="shared" si="0"/>
        <v>0</v>
      </c>
      <c r="Q18" s="81" t="str">
        <f>IF(K18="","",VLOOKUP($K18,ベース!A:D,4,FALSE))</f>
        <v>【左4穴】</v>
      </c>
      <c r="R18" s="81"/>
      <c r="S18" s="4"/>
    </row>
    <row r="19" spans="1:19">
      <c r="A19" s="121"/>
      <c r="B19" s="17" t="s">
        <v>110</v>
      </c>
      <c r="C19" s="18" t="str">
        <f>IF(B19="","",VLOOKUP($B19,ベース!A:D,2,FALSE))</f>
        <v>プール管理日誌（旧）</v>
      </c>
      <c r="D19" s="19">
        <f>IF(B19="","",VLOOKUP($B19,ベース!A:D,3,FALSE))</f>
        <v>1431</v>
      </c>
      <c r="E19" s="20"/>
      <c r="F19" s="21">
        <f t="shared" si="1"/>
        <v>0</v>
      </c>
      <c r="G19" s="70">
        <f>IF(B19="","",VLOOKUP($B19,ベース!A:D,4,FALSE))</f>
        <v>0</v>
      </c>
      <c r="H19" s="71"/>
      <c r="I19" s="6"/>
      <c r="J19" s="124"/>
      <c r="K19" s="17" t="s">
        <v>78</v>
      </c>
      <c r="L19" s="81" t="str">
        <f>IF(K19="","",VLOOKUP($K19,ベース!A:D,2,FALSE))</f>
        <v>療養休暇用休暇カード</v>
      </c>
      <c r="M19" s="81"/>
      <c r="N19" s="19">
        <f>IF(K19="","",VLOOKUP($K19,ベース!A:D,3,FALSE))</f>
        <v>49</v>
      </c>
      <c r="O19" s="27"/>
      <c r="P19" s="21">
        <f t="shared" si="0"/>
        <v>0</v>
      </c>
      <c r="Q19" s="81" t="str">
        <f>IF(K19="","",VLOOKUP($K19,ベース!A:D,4,FALSE))</f>
        <v>暦年【上2穴】</v>
      </c>
      <c r="R19" s="81"/>
      <c r="S19" s="4"/>
    </row>
    <row r="20" spans="1:19">
      <c r="A20" s="121"/>
      <c r="B20" s="17" t="s">
        <v>289</v>
      </c>
      <c r="C20" s="18" t="str">
        <f>IF(B20="","",VLOOKUP($B20,ベース!A:D,2,FALSE))</f>
        <v>プール管理日誌（改訂版）</v>
      </c>
      <c r="D20" s="19">
        <f>IF(B20="","",VLOOKUP($B20,ベース!A:D,3,FALSE))</f>
        <v>2431</v>
      </c>
      <c r="E20" s="20"/>
      <c r="F20" s="21">
        <f t="shared" si="1"/>
        <v>0</v>
      </c>
      <c r="G20" s="70">
        <f>IF(B20="","",VLOOKUP($B20,ベース!A:D,4,FALSE))</f>
        <v>0</v>
      </c>
      <c r="H20" s="71"/>
      <c r="I20" s="6"/>
      <c r="J20" s="124"/>
      <c r="K20" s="17" t="s">
        <v>79</v>
      </c>
      <c r="L20" s="81" t="str">
        <f>IF(K20="","",VLOOKUP($K20,ベース!A:D,2,FALSE))</f>
        <v>同表紙</v>
      </c>
      <c r="M20" s="81"/>
      <c r="N20" s="19">
        <f>IF(K20="","",VLOOKUP($K20,ベース!A:D,3,FALSE))</f>
        <v>531</v>
      </c>
      <c r="O20" s="27"/>
      <c r="P20" s="21">
        <f t="shared" si="0"/>
        <v>0</v>
      </c>
      <c r="Q20" s="81" t="str">
        <f>IF(K20="","",VLOOKUP($K20,ベース!A:D,4,FALSE))</f>
        <v>暦年【上2穴】</v>
      </c>
      <c r="R20" s="81"/>
      <c r="S20" s="4"/>
    </row>
    <row r="21" spans="1:19">
      <c r="A21" s="121"/>
      <c r="B21" s="17" t="s">
        <v>111</v>
      </c>
      <c r="C21" s="18" t="str">
        <f>IF(B21="","",VLOOKUP($B21,ベース!A:D,2,FALSE))</f>
        <v>給　　食　　日　　誌</v>
      </c>
      <c r="D21" s="19">
        <f>IF(B21="","",VLOOKUP($B21,ベース!A:D,3,FALSE))</f>
        <v>2873</v>
      </c>
      <c r="E21" s="20"/>
      <c r="F21" s="21">
        <f t="shared" si="1"/>
        <v>0</v>
      </c>
      <c r="G21" s="70">
        <f>IF(B21="","",VLOOKUP($B21,ベース!A:D,4,FALSE))</f>
        <v>0</v>
      </c>
      <c r="H21" s="71"/>
      <c r="I21" s="6"/>
      <c r="J21" s="124"/>
      <c r="K21" s="39"/>
      <c r="L21" s="130" t="str">
        <f>IF(K21="","",VLOOKUP($K21,ベース!A:D,2,FALSE))</f>
        <v/>
      </c>
      <c r="M21" s="130"/>
      <c r="N21" s="40" t="str">
        <f>IF(K21="","",VLOOKUP($K21,ベース!A:D,3,FALSE))</f>
        <v/>
      </c>
      <c r="O21" s="41"/>
      <c r="P21" s="51" t="str">
        <f t="shared" si="0"/>
        <v/>
      </c>
      <c r="Q21" s="130" t="str">
        <f>IF(K21="","",VLOOKUP($K21,ベース!A:D,4,FALSE))</f>
        <v/>
      </c>
      <c r="R21" s="130"/>
      <c r="S21" s="4"/>
    </row>
    <row r="22" spans="1:19">
      <c r="A22" s="121"/>
      <c r="B22" s="17" t="s">
        <v>129</v>
      </c>
      <c r="C22" s="18" t="str">
        <f>IF(B22="","",VLOOKUP($B22,ベース!A:D,2,FALSE))</f>
        <v>文書収受配付簿</v>
      </c>
      <c r="D22" s="19">
        <f>IF(B22="","",VLOOKUP($B22,ベース!A:D,3,FALSE))</f>
        <v>2653</v>
      </c>
      <c r="E22" s="20"/>
      <c r="F22" s="21">
        <f t="shared" si="1"/>
        <v>0</v>
      </c>
      <c r="G22" s="70" t="str">
        <f>IF(B22="","",VLOOKUP($B22,ベース!A:D,4,FALSE))</f>
        <v>暦年</v>
      </c>
      <c r="H22" s="71"/>
      <c r="I22" s="6"/>
      <c r="J22" s="129" t="s">
        <v>209</v>
      </c>
      <c r="K22" s="29" t="s">
        <v>140</v>
      </c>
      <c r="L22" s="82" t="str">
        <f>IF(K22="","",VLOOKUP($K22,ベース!A:D,2,FALSE))</f>
        <v>小学部児童指導要録用紙（知的障害用 様式1・様式2）</v>
      </c>
      <c r="M22" s="82"/>
      <c r="N22" s="30">
        <f>IF(K22="","",VLOOKUP($K22,ベース!A:D,3,FALSE))</f>
        <v>104</v>
      </c>
      <c r="O22" s="31"/>
      <c r="P22" s="52">
        <f t="shared" si="0"/>
        <v>0</v>
      </c>
      <c r="Q22" s="82" t="str">
        <f>IF(K22="","",VLOOKUP($K22,ベース!A:D,4,FALSE))</f>
        <v>1セット　1人分【左4穴】</v>
      </c>
      <c r="R22" s="82"/>
      <c r="S22" s="4"/>
    </row>
    <row r="23" spans="1:19">
      <c r="A23" s="121"/>
      <c r="B23" s="17" t="s">
        <v>130</v>
      </c>
      <c r="C23" s="18" t="str">
        <f>IF(B23="","",VLOOKUP($B23,ベース!A:D,2,FALSE))</f>
        <v>文書発送簿</v>
      </c>
      <c r="D23" s="19">
        <f>IF(B23="","",VLOOKUP($B23,ベース!A:D,3,FALSE))</f>
        <v>2653</v>
      </c>
      <c r="E23" s="20"/>
      <c r="F23" s="21">
        <f t="shared" si="1"/>
        <v>0</v>
      </c>
      <c r="G23" s="70" t="str">
        <f>IF(B23="","",VLOOKUP($B23,ベース!A:D,4,FALSE))</f>
        <v>暦年</v>
      </c>
      <c r="H23" s="71"/>
      <c r="I23" s="6"/>
      <c r="J23" s="124"/>
      <c r="K23" s="17" t="s">
        <v>141</v>
      </c>
      <c r="L23" s="81" t="str">
        <f>IF(K23="","",VLOOKUP($K23,ベース!A:D,2,FALSE))</f>
        <v>中学部生徒指導要録用紙（知的障害用 様式1・様式2）</v>
      </c>
      <c r="M23" s="81"/>
      <c r="N23" s="19">
        <f>IF(K23="","",VLOOKUP($K23,ベース!A:D,3,FALSE))</f>
        <v>104</v>
      </c>
      <c r="O23" s="27"/>
      <c r="P23" s="21">
        <f t="shared" si="0"/>
        <v>0</v>
      </c>
      <c r="Q23" s="81" t="str">
        <f>IF(K23="","",VLOOKUP($K23,ベース!A:D,4,FALSE))</f>
        <v>1セット　1人分 【左4穴】</v>
      </c>
      <c r="R23" s="81"/>
      <c r="S23" s="4"/>
    </row>
    <row r="24" spans="1:19">
      <c r="A24" s="121"/>
      <c r="B24" s="17" t="s">
        <v>112</v>
      </c>
      <c r="C24" s="18" t="str">
        <f>IF(B24="","",VLOOKUP($B24,ベース!A:D,2,FALSE))</f>
        <v>学校医執務記録簿</v>
      </c>
      <c r="D24" s="19">
        <f>IF(B24="","",VLOOKUP($B24,ベース!A:D,3,FALSE))</f>
        <v>2541</v>
      </c>
      <c r="E24" s="20"/>
      <c r="F24" s="21">
        <f t="shared" si="1"/>
        <v>0</v>
      </c>
      <c r="G24" s="70">
        <f>IF(B24="","",VLOOKUP($B24,ベース!A:D,4,FALSE))</f>
        <v>0</v>
      </c>
      <c r="H24" s="71"/>
      <c r="I24" s="6"/>
      <c r="J24" s="124"/>
      <c r="K24" s="17" t="s">
        <v>142</v>
      </c>
      <c r="L24" s="81" t="str">
        <f>IF(K24="","",VLOOKUP($K24,ベース!A:D,2,FALSE))</f>
        <v>高等部生徒指導要録用紙（知的障害用 様式1・様式2）</v>
      </c>
      <c r="M24" s="81"/>
      <c r="N24" s="19">
        <f>IF(K24="","",VLOOKUP($K24,ベース!A:D,3,FALSE))</f>
        <v>104</v>
      </c>
      <c r="O24" s="27"/>
      <c r="P24" s="21">
        <f t="shared" si="0"/>
        <v>0</v>
      </c>
      <c r="Q24" s="81" t="str">
        <f>IF(K24="","",VLOOKUP($K24,ベース!A:D,4,FALSE))</f>
        <v>1セット　1人分　令7改訂【左4穴】</v>
      </c>
      <c r="R24" s="81"/>
      <c r="S24" s="4"/>
    </row>
    <row r="25" spans="1:19">
      <c r="A25" s="121"/>
      <c r="B25" s="17" t="s">
        <v>113</v>
      </c>
      <c r="C25" s="18" t="str">
        <f>IF(B25="","",VLOOKUP($B25,ベース!A:D,2,FALSE))</f>
        <v>学校歯科医執務記録簿</v>
      </c>
      <c r="D25" s="19">
        <f>IF(B25="","",VLOOKUP($B25,ベース!A:D,3,FALSE))</f>
        <v>2541</v>
      </c>
      <c r="E25" s="20"/>
      <c r="F25" s="21">
        <f t="shared" si="1"/>
        <v>0</v>
      </c>
      <c r="G25" s="70">
        <f>IF(B25="","",VLOOKUP($B25,ベース!A:D,4,FALSE))</f>
        <v>0</v>
      </c>
      <c r="H25" s="71"/>
      <c r="I25" s="6"/>
      <c r="J25" s="124"/>
      <c r="K25" s="17" t="s">
        <v>143</v>
      </c>
      <c r="L25" s="81" t="str">
        <f>IF(K25="","",VLOOKUP($K25,ベース!A:D,2,FALSE))</f>
        <v>指導要録表紙／小・中／学　籍</v>
      </c>
      <c r="M25" s="81"/>
      <c r="N25" s="19">
        <f>IF(K25="","",VLOOKUP($K25,ベース!A:D,3,FALSE))</f>
        <v>613</v>
      </c>
      <c r="O25" s="50"/>
      <c r="P25" s="21">
        <f t="shared" si="0"/>
        <v>0</v>
      </c>
      <c r="Q25" s="81" t="str">
        <f>IF(K25="","",VLOOKUP($K25,ベース!A:D,4,FALSE))</f>
        <v>前付2枚付【左4穴】</v>
      </c>
      <c r="R25" s="81"/>
      <c r="S25" s="4"/>
    </row>
    <row r="26" spans="1:19">
      <c r="A26" s="121"/>
      <c r="B26" s="17" t="s">
        <v>114</v>
      </c>
      <c r="C26" s="18" t="str">
        <f>IF(B26="","",VLOOKUP($B26,ベース!A:D,2,FALSE))</f>
        <v>学校薬剤師執務記録簿</v>
      </c>
      <c r="D26" s="19">
        <f>IF(B26="","",VLOOKUP($B26,ベース!A:D,3,FALSE))</f>
        <v>2541</v>
      </c>
      <c r="E26" s="20"/>
      <c r="F26" s="21">
        <f t="shared" si="1"/>
        <v>0</v>
      </c>
      <c r="G26" s="70">
        <f>IF(B26="","",VLOOKUP($B26,ベース!A:D,4,FALSE))</f>
        <v>0</v>
      </c>
      <c r="H26" s="71"/>
      <c r="I26" s="6"/>
      <c r="J26" s="124"/>
      <c r="K26" s="17" t="s">
        <v>144</v>
      </c>
      <c r="L26" s="81" t="str">
        <f>IF(K26="","",VLOOKUP($K26,ベース!A:D,2,FALSE))</f>
        <v>指導要録表紙／小・中／指　導</v>
      </c>
      <c r="M26" s="81"/>
      <c r="N26" s="19">
        <f>IF(K26="","",VLOOKUP($K26,ベース!A:D,3,FALSE))</f>
        <v>613</v>
      </c>
      <c r="O26" s="50"/>
      <c r="P26" s="21">
        <f t="shared" si="0"/>
        <v>0</v>
      </c>
      <c r="Q26" s="81" t="str">
        <f>IF(K26="","",VLOOKUP($K26,ベース!A:D,4,FALSE))</f>
        <v>前付2枚付【左4穴】</v>
      </c>
      <c r="R26" s="81"/>
      <c r="S26" s="4"/>
    </row>
    <row r="27" spans="1:19">
      <c r="A27" s="121"/>
      <c r="B27" s="17" t="s">
        <v>136</v>
      </c>
      <c r="C27" s="18" t="str">
        <f>IF(B27="","",VLOOKUP($B27,ベース!A:D,2,FALSE))</f>
        <v>学校日誌　表紙（コンピュータ出力用）</v>
      </c>
      <c r="D27" s="19">
        <f>IF(B27="","",VLOOKUP($B27,ベース!A:D,3,FALSE))</f>
        <v>531</v>
      </c>
      <c r="E27" s="20"/>
      <c r="F27" s="21">
        <f t="shared" si="1"/>
        <v>0</v>
      </c>
      <c r="G27" s="70" t="str">
        <f>IF(B27="","",VLOOKUP($B27,ベース!A:D,4,FALSE))</f>
        <v>【左2穴】</v>
      </c>
      <c r="H27" s="71"/>
      <c r="I27" s="6"/>
      <c r="J27" s="124"/>
      <c r="K27" s="17" t="s">
        <v>145</v>
      </c>
      <c r="L27" s="81" t="str">
        <f>IF(K27="","",VLOOKUP($K27,ベース!A:D,2,FALSE))</f>
        <v>指導要録表紙／高等部／学　籍</v>
      </c>
      <c r="M27" s="81"/>
      <c r="N27" s="19">
        <f>IF(K27="","",VLOOKUP($K27,ベース!A:D,3,FALSE))</f>
        <v>1303</v>
      </c>
      <c r="O27" s="50"/>
      <c r="P27" s="21">
        <f t="shared" si="0"/>
        <v>0</v>
      </c>
      <c r="Q27" s="81" t="str">
        <f>IF(K27="","",VLOOKUP($K27,ベース!A:D,4,FALSE))</f>
        <v>前付2枚付【左4穴】</v>
      </c>
      <c r="R27" s="81"/>
      <c r="S27" s="4"/>
    </row>
    <row r="28" spans="1:19" ht="13.5" customHeight="1">
      <c r="A28" s="121"/>
      <c r="B28" s="17" t="s">
        <v>115</v>
      </c>
      <c r="C28" s="18" t="str">
        <f>IF(B28="","",VLOOKUP($B28,ベース!A:D,2,FALSE))</f>
        <v>当直日誌　表紙（コンピュータ出力用）</v>
      </c>
      <c r="D28" s="19">
        <f>IF(B28="","",VLOOKUP($B28,ベース!A:D,3,FALSE))</f>
        <v>531</v>
      </c>
      <c r="E28" s="20"/>
      <c r="F28" s="21">
        <f t="shared" si="1"/>
        <v>0</v>
      </c>
      <c r="G28" s="70" t="str">
        <f>IF(B28="","",VLOOKUP($B28,ベース!A:D,4,FALSE))</f>
        <v>【左2穴】</v>
      </c>
      <c r="H28" s="71"/>
      <c r="I28" s="6"/>
      <c r="J28" s="124"/>
      <c r="K28" s="17" t="s">
        <v>146</v>
      </c>
      <c r="L28" s="81" t="str">
        <f>IF(K28="","",VLOOKUP($K28,ベース!A:D,2,FALSE))</f>
        <v>指導要録表紙／高等部／指　導</v>
      </c>
      <c r="M28" s="81"/>
      <c r="N28" s="19">
        <f>IF(K28="","",VLOOKUP($K28,ベース!A:D,3,FALSE))</f>
        <v>1303</v>
      </c>
      <c r="O28" s="50"/>
      <c r="P28" s="21">
        <f t="shared" si="0"/>
        <v>0</v>
      </c>
      <c r="Q28" s="81" t="str">
        <f>IF(K28="","",VLOOKUP($K28,ベース!A:D,4,FALSE))</f>
        <v>前付2枚付【左4穴】</v>
      </c>
      <c r="R28" s="81"/>
      <c r="S28" s="4"/>
    </row>
    <row r="29" spans="1:19" ht="13.5" customHeight="1">
      <c r="A29" s="121"/>
      <c r="B29" s="17" t="s">
        <v>116</v>
      </c>
      <c r="C29" s="18" t="str">
        <f>IF(B29="","",VLOOKUP($B29,ベース!A:D,2,FALSE))</f>
        <v>防火日誌　表紙（コンピュータ出力用）</v>
      </c>
      <c r="D29" s="19">
        <f>IF(B29="","",VLOOKUP($B29,ベース!A:D,3,FALSE))</f>
        <v>531</v>
      </c>
      <c r="E29" s="20"/>
      <c r="F29" s="21">
        <f t="shared" si="1"/>
        <v>0</v>
      </c>
      <c r="G29" s="70" t="str">
        <f>IF(B29="","",VLOOKUP($B29,ベース!A:D,4,FALSE))</f>
        <v>【左2穴】</v>
      </c>
      <c r="H29" s="71"/>
      <c r="I29" s="6"/>
      <c r="J29" s="124"/>
      <c r="K29" s="17" t="s">
        <v>147</v>
      </c>
      <c r="L29" s="81" t="str">
        <f>IF(K29="","",VLOOKUP($K29,ベース!A:D,2,FALSE))</f>
        <v>横型 出　席　簿　用　紙／特別支援 小・中</v>
      </c>
      <c r="M29" s="81"/>
      <c r="N29" s="19">
        <f>IF(K29="","",VLOOKUP($K29,ベース!A:D,3,FALSE))</f>
        <v>55</v>
      </c>
      <c r="O29" s="27"/>
      <c r="P29" s="21">
        <f t="shared" si="0"/>
        <v>0</v>
      </c>
      <c r="Q29" s="81" t="str">
        <f>IF(K29="","",VLOOKUP($K29,ベース!A:D,4,FALSE))</f>
        <v>【A4横】【左4穴】</v>
      </c>
      <c r="R29" s="81"/>
      <c r="S29" s="4"/>
    </row>
    <row r="30" spans="1:19">
      <c r="A30" s="121"/>
      <c r="B30" s="17" t="s">
        <v>117</v>
      </c>
      <c r="C30" s="18" t="str">
        <f>IF(B30="","",VLOOKUP($B30,ベース!A:D,2,FALSE))</f>
        <v>看護日誌　表紙（コンピュータ出力用）</v>
      </c>
      <c r="D30" s="19">
        <f>IF(B30="","",VLOOKUP($B30,ベース!A:D,3,FALSE))</f>
        <v>531</v>
      </c>
      <c r="E30" s="20"/>
      <c r="F30" s="21">
        <f t="shared" si="1"/>
        <v>0</v>
      </c>
      <c r="G30" s="70" t="str">
        <f>IF(B30="","",VLOOKUP($B30,ベース!A:D,4,FALSE))</f>
        <v>【左2穴】</v>
      </c>
      <c r="H30" s="71"/>
      <c r="I30" s="6"/>
      <c r="J30" s="124"/>
      <c r="K30" s="17" t="s">
        <v>148</v>
      </c>
      <c r="L30" s="81" t="str">
        <f>IF(K30="","",VLOOKUP($K30,ベース!A:D,2,FALSE))</f>
        <v>横型 同表紙／特別支援 小・中</v>
      </c>
      <c r="M30" s="81"/>
      <c r="N30" s="19">
        <f>IF(K30="","",VLOOKUP($K30,ベース!A:D,3,FALSE))</f>
        <v>590</v>
      </c>
      <c r="O30" s="27"/>
      <c r="P30" s="21">
        <f t="shared" si="0"/>
        <v>0</v>
      </c>
      <c r="Q30" s="81" t="str">
        <f>IF(K30="","",VLOOKUP($K30,ベース!A:D,4,FALSE))</f>
        <v>前付1枚付　令7凡例一部変更【A4横】【左4穴】</v>
      </c>
      <c r="R30" s="81"/>
      <c r="S30" s="4"/>
    </row>
    <row r="31" spans="1:19">
      <c r="A31" s="121"/>
      <c r="B31" s="17" t="s">
        <v>118</v>
      </c>
      <c r="C31" s="18" t="str">
        <f>IF(B31="","",VLOOKUP($B31,ベース!A:D,2,FALSE))</f>
        <v>保健日誌　表紙（コンピュータ出力用）</v>
      </c>
      <c r="D31" s="19">
        <f>IF(B31="","",VLOOKUP($B31,ベース!A:D,3,FALSE))</f>
        <v>531</v>
      </c>
      <c r="E31" s="20"/>
      <c r="F31" s="21">
        <f t="shared" si="1"/>
        <v>0</v>
      </c>
      <c r="G31" s="70" t="str">
        <f>IF(B31="","",VLOOKUP($B31,ベース!A:D,4,FALSE))</f>
        <v>【左2穴】</v>
      </c>
      <c r="H31" s="71"/>
      <c r="I31" s="6"/>
      <c r="J31" s="124"/>
      <c r="K31" s="17" t="s">
        <v>149</v>
      </c>
      <c r="L31" s="81" t="str">
        <f>IF(K31="","",VLOOKUP($K31,ベース!A:D,2,FALSE))</f>
        <v>縦型（高）出席簿用紙（甲）</v>
      </c>
      <c r="M31" s="81"/>
      <c r="N31" s="19">
        <f>IF(K31="","",VLOOKUP($K31,ベース!A:D,3,FALSE))</f>
        <v>84</v>
      </c>
      <c r="O31" s="27"/>
      <c r="P31" s="21">
        <f t="shared" si="0"/>
        <v>0</v>
      </c>
      <c r="Q31" s="81" t="str">
        <f>IF(K31="","",VLOOKUP($K31,ベース!A:D,4,FALSE))</f>
        <v>氏名・学期累計【左4穴】</v>
      </c>
      <c r="R31" s="81"/>
      <c r="S31" s="4"/>
    </row>
    <row r="32" spans="1:19">
      <c r="A32" s="121"/>
      <c r="B32" s="17" t="s">
        <v>119</v>
      </c>
      <c r="C32" s="18" t="str">
        <f>IF(B32="","",VLOOKUP($B32,ベース!A:D,2,FALSE))</f>
        <v>給食日誌　表紙（コンピュータ出力用）</v>
      </c>
      <c r="D32" s="19">
        <f>IF(B32="","",VLOOKUP($B32,ベース!A:D,3,FALSE))</f>
        <v>531</v>
      </c>
      <c r="E32" s="20"/>
      <c r="F32" s="21">
        <f t="shared" si="1"/>
        <v>0</v>
      </c>
      <c r="G32" s="70" t="str">
        <f>IF(B32="","",VLOOKUP($B32,ベース!A:D,4,FALSE))</f>
        <v>【左2穴】</v>
      </c>
      <c r="H32" s="71"/>
      <c r="I32" s="6"/>
      <c r="J32" s="124"/>
      <c r="K32" s="17" t="s">
        <v>150</v>
      </c>
      <c r="L32" s="81" t="str">
        <f>IF(K32="","",VLOOKUP($K32,ベース!A:D,2,FALSE))</f>
        <v>縦型（高）出席簿用紙（乙）</v>
      </c>
      <c r="M32" s="81"/>
      <c r="N32" s="19">
        <f>IF(K32="","",VLOOKUP($K32,ベース!A:D,3,FALSE))</f>
        <v>66</v>
      </c>
      <c r="O32" s="27"/>
      <c r="P32" s="21">
        <f t="shared" si="0"/>
        <v>0</v>
      </c>
      <c r="Q32" s="81" t="str">
        <f>IF(K32="","",VLOOKUP($K32,ベース!A:D,4,FALSE))</f>
        <v>週計・月計【左4穴】</v>
      </c>
      <c r="R32" s="81"/>
      <c r="S32" s="4"/>
    </row>
    <row r="33" spans="1:19">
      <c r="A33" s="121"/>
      <c r="B33" s="17" t="s">
        <v>120</v>
      </c>
      <c r="C33" s="18" t="str">
        <f>IF(B33="","",VLOOKUP($B33,ベース!A:D,2,FALSE))</f>
        <v>プール管理日誌　表紙（コンピュータ出力用）</v>
      </c>
      <c r="D33" s="19">
        <f>IF(B33="","",VLOOKUP($B33,ベース!A:D,3,FALSE))</f>
        <v>531</v>
      </c>
      <c r="E33" s="20"/>
      <c r="F33" s="21">
        <f t="shared" si="1"/>
        <v>0</v>
      </c>
      <c r="G33" s="70" t="str">
        <f>IF(B33="","",VLOOKUP($B33,ベース!A:D,4,FALSE))</f>
        <v>【左2穴】</v>
      </c>
      <c r="H33" s="71"/>
      <c r="I33" s="6"/>
      <c r="J33" s="124"/>
      <c r="K33" s="17" t="s">
        <v>151</v>
      </c>
      <c r="L33" s="81" t="str">
        <f>IF(K33="","",VLOOKUP($K33,ベース!A:D,2,FALSE))</f>
        <v>縦型 出席簿表紙（半クロス貼り）</v>
      </c>
      <c r="M33" s="81"/>
      <c r="N33" s="19">
        <f>IF(K33="","",VLOOKUP($K33,ベース!A:D,3,FALSE))</f>
        <v>1068</v>
      </c>
      <c r="O33" s="27"/>
      <c r="P33" s="21">
        <f t="shared" si="0"/>
        <v>0</v>
      </c>
      <c r="Q33" s="81" t="str">
        <f>IF(K33="","",VLOOKUP($K33,ベース!A:D,4,FALSE))</f>
        <v>【左4穴】</v>
      </c>
      <c r="R33" s="81"/>
      <c r="S33" s="4"/>
    </row>
    <row r="34" spans="1:19">
      <c r="A34" s="121"/>
      <c r="B34" s="17" t="s">
        <v>121</v>
      </c>
      <c r="C34" s="18" t="str">
        <f>IF(B34="","",VLOOKUP($B34,ベース!A:D,2,FALSE))</f>
        <v>学校医執務記録簿　表紙（コンピュータ出力用）</v>
      </c>
      <c r="D34" s="19">
        <f>IF(B34="","",VLOOKUP($B34,ベース!A:D,3,FALSE))</f>
        <v>531</v>
      </c>
      <c r="E34" s="20"/>
      <c r="F34" s="21">
        <f t="shared" si="1"/>
        <v>0</v>
      </c>
      <c r="G34" s="70" t="str">
        <f>IF(B34="","",VLOOKUP($B34,ベース!A:D,4,FALSE))</f>
        <v>【左2穴】</v>
      </c>
      <c r="H34" s="71"/>
      <c r="I34" s="6"/>
      <c r="J34" s="124"/>
      <c r="K34" s="17" t="s">
        <v>152</v>
      </c>
      <c r="L34" s="81" t="str">
        <f>IF(K34="","",VLOOKUP($K34,ベース!A:D,2,FALSE))</f>
        <v>児童・生徒健康診断票（小・中・義）</v>
      </c>
      <c r="M34" s="81"/>
      <c r="N34" s="19">
        <f>IF(K34="","",VLOOKUP($K34,ベース!A:D,3,FALSE))</f>
        <v>49</v>
      </c>
      <c r="O34" s="27"/>
      <c r="P34" s="21">
        <f t="shared" si="0"/>
        <v>0</v>
      </c>
      <c r="Q34" s="81" t="str">
        <f>IF(K34="","",VLOOKUP($K34,ベース!A:D,4,FALSE))</f>
        <v>【上2穴】</v>
      </c>
      <c r="R34" s="81"/>
      <c r="S34" s="4"/>
    </row>
    <row r="35" spans="1:19">
      <c r="A35" s="121"/>
      <c r="B35" s="17" t="s">
        <v>122</v>
      </c>
      <c r="C35" s="18" t="str">
        <f>IF(B35="","",VLOOKUP($B35,ベース!A:D,2,FALSE))</f>
        <v>学校歯科医執務記録簿　表紙（コンピュータ出力用）</v>
      </c>
      <c r="D35" s="19">
        <f>IF(B35="","",VLOOKUP($B35,ベース!A:D,3,FALSE))</f>
        <v>531</v>
      </c>
      <c r="E35" s="20"/>
      <c r="F35" s="21">
        <f t="shared" si="1"/>
        <v>0</v>
      </c>
      <c r="G35" s="70" t="str">
        <f>IF(B35="","",VLOOKUP($B35,ベース!A:D,4,FALSE))</f>
        <v>【左2穴】</v>
      </c>
      <c r="H35" s="71"/>
      <c r="I35" s="6"/>
      <c r="J35" s="124"/>
      <c r="K35" s="17" t="s">
        <v>153</v>
      </c>
      <c r="L35" s="81" t="str">
        <f>IF(K35="","",VLOOKUP($K35,ベース!A:D,2,FALSE))</f>
        <v>同　　　表　　　紙（小・中）</v>
      </c>
      <c r="M35" s="81"/>
      <c r="N35" s="19">
        <f>IF(K35="","",VLOOKUP($K35,ベース!A:D,3,FALSE))</f>
        <v>493</v>
      </c>
      <c r="O35" s="27"/>
      <c r="P35" s="21">
        <f t="shared" si="0"/>
        <v>0</v>
      </c>
      <c r="Q35" s="81" t="str">
        <f>IF(K35="","",VLOOKUP($K35,ベース!A:D,4,FALSE))</f>
        <v>記入例令8一部変更1枚・前付2枚付【上2穴】</v>
      </c>
      <c r="R35" s="81"/>
      <c r="S35" s="4"/>
    </row>
    <row r="36" spans="1:19">
      <c r="A36" s="121"/>
      <c r="B36" s="17" t="s">
        <v>123</v>
      </c>
      <c r="C36" s="18" t="str">
        <f>IF(B36="","",VLOOKUP($B36,ベース!A:D,2,FALSE))</f>
        <v>学校薬剤師執務記録簿　表紙（コンピュータ出力用）</v>
      </c>
      <c r="D36" s="19">
        <f>IF(B36="","",VLOOKUP($B36,ベース!A:D,3,FALSE))</f>
        <v>531</v>
      </c>
      <c r="E36" s="20"/>
      <c r="F36" s="21">
        <f t="shared" si="1"/>
        <v>0</v>
      </c>
      <c r="G36" s="70" t="str">
        <f>IF(B36="","",VLOOKUP($B36,ベース!A:D,4,FALSE))</f>
        <v>【左2穴】</v>
      </c>
      <c r="H36" s="71"/>
      <c r="I36" s="6"/>
      <c r="J36" s="124"/>
      <c r="K36" s="17" t="s">
        <v>154</v>
      </c>
      <c r="L36" s="81" t="str">
        <f>IF(K36="","",VLOOKUP($K36,ベース!A:D,2,FALSE))</f>
        <v>児童・生徒健康診断票前付（小・中・義）</v>
      </c>
      <c r="M36" s="81"/>
      <c r="N36" s="19">
        <f>IF(K36="","",VLOOKUP($K36,ベース!A:D,3,FALSE))</f>
        <v>25</v>
      </c>
      <c r="O36" s="27"/>
      <c r="P36" s="21">
        <f t="shared" si="0"/>
        <v>0</v>
      </c>
      <c r="Q36" s="81" t="str">
        <f>IF(K36="","",VLOOKUP($K36,ベース!A:D,4,FALSE))</f>
        <v>【上2穴】</v>
      </c>
      <c r="R36" s="81"/>
      <c r="S36" s="4"/>
    </row>
    <row r="37" spans="1:19">
      <c r="A37" s="121"/>
      <c r="B37" s="17" t="s">
        <v>137</v>
      </c>
      <c r="C37" s="18" t="str">
        <f>IF(B37="","",VLOOKUP($B37,ベース!A:D,2,FALSE))</f>
        <v>理科薬品関係受払簿（冊子）</v>
      </c>
      <c r="D37" s="19">
        <f>IF(B37="","",VLOOKUP($B37,ベース!A:D,3,FALSE))</f>
        <v>2700</v>
      </c>
      <c r="E37" s="20"/>
      <c r="F37" s="21">
        <f t="shared" si="1"/>
        <v>0</v>
      </c>
      <c r="G37" s="70" t="str">
        <f>IF(B37="","",VLOOKUP($B37,ベース!A:D,4,FALSE))</f>
        <v>記入例1枚・受払簿用紙50枚 点検一覧表4枚付</v>
      </c>
      <c r="H37" s="71"/>
      <c r="I37" s="6"/>
      <c r="J37" s="124"/>
      <c r="K37" s="17" t="s">
        <v>162</v>
      </c>
      <c r="L37" s="81" t="str">
        <f>IF(K37="","",VLOOKUP($K37,ベース!A:D,2,FALSE))</f>
        <v>同表紙（コンピュータ出力用）</v>
      </c>
      <c r="M37" s="81"/>
      <c r="N37" s="19">
        <f>IF(K37="","",VLOOKUP($K37,ベース!A:D,3,FALSE))</f>
        <v>493</v>
      </c>
      <c r="O37" s="27"/>
      <c r="P37" s="21">
        <f t="shared" si="0"/>
        <v>0</v>
      </c>
      <c r="Q37" s="81" t="str">
        <f>IF(K37="","",VLOOKUP($K37,ベース!A:D,4,FALSE))</f>
        <v>記入例1枚・前付2枚付【左2穴】</v>
      </c>
      <c r="R37" s="81"/>
      <c r="S37" s="4"/>
    </row>
    <row r="38" spans="1:19">
      <c r="A38" s="121"/>
      <c r="B38" s="17" t="s">
        <v>138</v>
      </c>
      <c r="C38" s="18" t="str">
        <f>IF(B38="","",VLOOKUP($B38,ベース!A:D,2,FALSE))</f>
        <v>理科薬品関係受払簿表紙</v>
      </c>
      <c r="D38" s="19">
        <f>IF(B38="","",VLOOKUP($B38,ベース!A:D,3,FALSE))</f>
        <v>531</v>
      </c>
      <c r="E38" s="20"/>
      <c r="F38" s="21">
        <f t="shared" si="1"/>
        <v>0</v>
      </c>
      <c r="G38" s="70" t="str">
        <f>IF(B38="","",VLOOKUP($B38,ベース!A:D,4,FALSE))</f>
        <v>記入例1枚 【左2穴】</v>
      </c>
      <c r="H38" s="71"/>
      <c r="I38" s="6"/>
      <c r="J38" s="124"/>
      <c r="K38" s="17" t="s">
        <v>155</v>
      </c>
      <c r="L38" s="81" t="str">
        <f>IF(K38="","",VLOOKUP($K38,ベース!A:D,2,FALSE))</f>
        <v>生徒健康診断票（高）</v>
      </c>
      <c r="M38" s="81"/>
      <c r="N38" s="19">
        <f>IF(K38="","",VLOOKUP($K38,ベース!A:D,3,FALSE))</f>
        <v>64</v>
      </c>
      <c r="O38" s="27"/>
      <c r="P38" s="21">
        <f t="shared" si="0"/>
        <v>0</v>
      </c>
      <c r="Q38" s="81" t="str">
        <f>IF(K38="","",VLOOKUP($K38,ベース!A:D,4,FALSE))</f>
        <v>【上2穴】</v>
      </c>
      <c r="R38" s="81"/>
      <c r="S38" s="4"/>
    </row>
    <row r="39" spans="1:19">
      <c r="A39" s="121"/>
      <c r="B39" s="17" t="s">
        <v>28</v>
      </c>
      <c r="C39" s="18" t="str">
        <f>IF(B39="","",VLOOKUP($B39,ベース!A:D,2,FALSE))</f>
        <v>理科薬品関係点検一覧表用紙</v>
      </c>
      <c r="D39" s="19">
        <f>IF(B39="","",VLOOKUP($B39,ベース!A:D,3,FALSE))</f>
        <v>49</v>
      </c>
      <c r="E39" s="20"/>
      <c r="F39" s="21">
        <f t="shared" si="1"/>
        <v>0</v>
      </c>
      <c r="G39" s="70" t="str">
        <f>IF(B39="","",VLOOKUP($B39,ベース!A:D,4,FALSE))</f>
        <v>【左2穴】</v>
      </c>
      <c r="H39" s="71"/>
      <c r="I39" s="6"/>
      <c r="J39" s="124"/>
      <c r="K39" s="17" t="s">
        <v>156</v>
      </c>
      <c r="L39" s="81" t="str">
        <f>IF(K39="","",VLOOKUP($K39,ベース!A:D,2,FALSE))</f>
        <v>同　　　　表　　　　紙（高）</v>
      </c>
      <c r="M39" s="81"/>
      <c r="N39" s="19">
        <f>IF(K39="","",VLOOKUP($K39,ベース!A:D,3,FALSE))</f>
        <v>493</v>
      </c>
      <c r="O39" s="27"/>
      <c r="P39" s="21">
        <f t="shared" si="0"/>
        <v>0</v>
      </c>
      <c r="Q39" s="81" t="str">
        <f>IF(K39="","",VLOOKUP($K39,ベース!A:D,4,FALSE))</f>
        <v>記入例1枚・前付2枚付【上2穴】</v>
      </c>
      <c r="R39" s="81"/>
      <c r="S39" s="4"/>
    </row>
    <row r="40" spans="1:19">
      <c r="A40" s="121"/>
      <c r="B40" s="17" t="s">
        <v>30</v>
      </c>
      <c r="C40" s="18" t="str">
        <f>IF(B40="","",VLOOKUP($B40,ベース!A:D,2,FALSE))</f>
        <v>理科薬品関係受払簿用紙</v>
      </c>
      <c r="D40" s="19">
        <f>IF(B40="","",VLOOKUP($B40,ベース!A:D,3,FALSE))</f>
        <v>49</v>
      </c>
      <c r="E40" s="20"/>
      <c r="F40" s="21">
        <f t="shared" si="1"/>
        <v>0</v>
      </c>
      <c r="G40" s="70" t="str">
        <f>IF(B40="","",VLOOKUP($B40,ベース!A:D,4,FALSE))</f>
        <v>【左2穴】</v>
      </c>
      <c r="H40" s="71"/>
      <c r="I40" s="6"/>
      <c r="J40" s="124"/>
      <c r="K40" s="17" t="s">
        <v>157</v>
      </c>
      <c r="L40" s="81" t="str">
        <f>IF(K40="","",VLOOKUP($K40,ベース!A:D,2,FALSE))</f>
        <v>生徒健康診断票前付（高）</v>
      </c>
      <c r="M40" s="81"/>
      <c r="N40" s="19">
        <f>IF(K40="","",VLOOKUP($K40,ベース!A:D,3,FALSE))</f>
        <v>25</v>
      </c>
      <c r="O40" s="27"/>
      <c r="P40" s="21">
        <f t="shared" si="0"/>
        <v>0</v>
      </c>
      <c r="Q40" s="81" t="str">
        <f>IF(K40="","",VLOOKUP($K40,ベース!A:D,4,FALSE))</f>
        <v>【上2穴】</v>
      </c>
      <c r="R40" s="81"/>
      <c r="S40" s="4"/>
    </row>
    <row r="41" spans="1:19">
      <c r="A41" s="122"/>
      <c r="B41" s="22"/>
      <c r="C41" s="23" t="str">
        <f>IF(B41="","",VLOOKUP($B41,ベース!A:D,2,FALSE))</f>
        <v/>
      </c>
      <c r="D41" s="24" t="str">
        <f>IF(B41="","",VLOOKUP($B41,ベース!A:D,3,FALSE))</f>
        <v/>
      </c>
      <c r="E41" s="25"/>
      <c r="F41" s="26" t="str">
        <f t="shared" si="1"/>
        <v/>
      </c>
      <c r="G41" s="113" t="str">
        <f>IF(B41="","",VLOOKUP($B41,ベース!A:D,4,FALSE))</f>
        <v/>
      </c>
      <c r="H41" s="114"/>
      <c r="I41" s="6"/>
      <c r="J41" s="124"/>
      <c r="K41" s="17" t="s">
        <v>163</v>
      </c>
      <c r="L41" s="81" t="str">
        <f>IF(K41="","",VLOOKUP($K41,ベース!A:D,2,FALSE))</f>
        <v>同表紙（コンピュータ出力用）</v>
      </c>
      <c r="M41" s="81"/>
      <c r="N41" s="19">
        <f>IF(K41="","",VLOOKUP($K41,ベース!A:D,3,FALSE))</f>
        <v>493</v>
      </c>
      <c r="O41" s="27"/>
      <c r="P41" s="21">
        <f t="shared" si="0"/>
        <v>0</v>
      </c>
      <c r="Q41" s="81" t="str">
        <f>IF(K41="","",VLOOKUP($K41,ベース!A:D,4,FALSE))</f>
        <v>記入例1枚・前付2枚付【左2穴】</v>
      </c>
      <c r="R41" s="81"/>
      <c r="S41" s="4"/>
    </row>
    <row r="42" spans="1:19">
      <c r="A42" s="14"/>
      <c r="B42" s="6"/>
      <c r="C42" s="6"/>
      <c r="D42" s="6"/>
      <c r="E42" s="6"/>
      <c r="F42" s="6"/>
      <c r="G42" s="6"/>
      <c r="H42" s="6"/>
      <c r="I42" s="6"/>
      <c r="J42" s="124"/>
      <c r="K42" s="17" t="s">
        <v>158</v>
      </c>
      <c r="L42" s="81" t="str">
        <f>IF(K42="","",VLOOKUP($K42,ベース!A:D,2,FALSE))</f>
        <v>卒業証書台帳</v>
      </c>
      <c r="M42" s="81"/>
      <c r="N42" s="19">
        <f>IF(K42="","",VLOOKUP($K42,ベース!A:D,3,FALSE))</f>
        <v>4581</v>
      </c>
      <c r="O42" s="27"/>
      <c r="P42" s="21">
        <f t="shared" si="0"/>
        <v>0</v>
      </c>
      <c r="Q42" s="81" t="str">
        <f>IF(K42="","",VLOOKUP($K42,ベース!A:D,4,FALSE))</f>
        <v>100枚綴【左4穴】表紙・用紙セット</v>
      </c>
      <c r="R42" s="81"/>
      <c r="S42" s="4"/>
    </row>
    <row r="43" spans="1:19" ht="13.5" customHeight="1">
      <c r="A43" s="102" t="s">
        <v>296</v>
      </c>
      <c r="B43" s="102"/>
      <c r="C43" s="102"/>
      <c r="D43" s="102"/>
      <c r="E43" s="102"/>
      <c r="F43" s="102"/>
      <c r="G43" s="102"/>
      <c r="H43" s="102"/>
      <c r="I43" s="6"/>
      <c r="J43" s="124"/>
      <c r="K43" s="17" t="s">
        <v>62</v>
      </c>
      <c r="L43" s="81" t="str">
        <f>IF(K43="","",VLOOKUP($K43,ベース!A:D,2,FALSE))</f>
        <v>同表紙</v>
      </c>
      <c r="M43" s="81"/>
      <c r="N43" s="19">
        <f>IF(K43="","",VLOOKUP($K43,ベース!A:D,3,FALSE))</f>
        <v>2149</v>
      </c>
      <c r="O43" s="27"/>
      <c r="P43" s="21">
        <f t="shared" si="0"/>
        <v>0</v>
      </c>
      <c r="Q43" s="81" t="str">
        <f>IF(K43="","",VLOOKUP($K43,ベース!A:D,4,FALSE))</f>
        <v>【左4穴】</v>
      </c>
      <c r="R43" s="81"/>
      <c r="S43" s="4"/>
    </row>
    <row r="44" spans="1:19">
      <c r="A44" s="102"/>
      <c r="B44" s="102"/>
      <c r="C44" s="102"/>
      <c r="D44" s="102"/>
      <c r="E44" s="102"/>
      <c r="F44" s="102"/>
      <c r="G44" s="102"/>
      <c r="H44" s="102"/>
      <c r="I44" s="6"/>
      <c r="J44" s="124"/>
      <c r="K44" s="17" t="s">
        <v>160</v>
      </c>
      <c r="L44" s="81" t="str">
        <f>IF(K44="","",VLOOKUP($K44,ベース!A:D,2,FALSE))</f>
        <v>卒業証書台帳用紙</v>
      </c>
      <c r="M44" s="81"/>
      <c r="N44" s="19">
        <f>IF(K44="","",VLOOKUP($K44,ベース!A:D,3,FALSE))</f>
        <v>38</v>
      </c>
      <c r="O44" s="27"/>
      <c r="P44" s="21">
        <f t="shared" si="0"/>
        <v>0</v>
      </c>
      <c r="Q44" s="81" t="str">
        <f>IF(K44="","",VLOOKUP($K44,ベース!A:D,4,FALSE))</f>
        <v>【左4穴】</v>
      </c>
      <c r="R44" s="81"/>
      <c r="S44" s="4"/>
    </row>
    <row r="45" spans="1:19">
      <c r="A45" s="103" t="s">
        <v>292</v>
      </c>
      <c r="B45" s="104"/>
      <c r="C45" s="105"/>
      <c r="D45" s="105"/>
      <c r="E45" s="105"/>
      <c r="F45" s="105"/>
      <c r="G45" s="105"/>
      <c r="H45" s="106"/>
      <c r="I45" s="6"/>
      <c r="J45" s="124"/>
      <c r="K45" s="17" t="s">
        <v>159</v>
      </c>
      <c r="L45" s="81" t="str">
        <f>IF(K45="","",VLOOKUP($K45,ベース!A:D,2,FALSE))</f>
        <v>生徒学級日誌（従来型）</v>
      </c>
      <c r="M45" s="81"/>
      <c r="N45" s="19">
        <f>IF(K45="","",VLOOKUP($K45,ベース!A:D,3,FALSE))</f>
        <v>1879</v>
      </c>
      <c r="O45" s="27"/>
      <c r="P45" s="21">
        <f t="shared" si="0"/>
        <v>0</v>
      </c>
      <c r="Q45" s="81">
        <f>IF(K45="","",VLOOKUP($K45,ベース!A:D,4,FALSE))</f>
        <v>0</v>
      </c>
      <c r="R45" s="81"/>
      <c r="S45" s="4"/>
    </row>
    <row r="46" spans="1:19">
      <c r="A46" s="107"/>
      <c r="B46" s="108"/>
      <c r="C46" s="108"/>
      <c r="D46" s="108"/>
      <c r="E46" s="108"/>
      <c r="F46" s="108"/>
      <c r="G46" s="108"/>
      <c r="H46" s="109"/>
      <c r="I46" s="6"/>
      <c r="J46" s="124"/>
      <c r="K46" s="17" t="s">
        <v>161</v>
      </c>
      <c r="L46" s="81" t="str">
        <f>IF(K46="","",VLOOKUP($K46,ベース!A:D,2,FALSE))</f>
        <v>生徒学級日誌（改訂型）</v>
      </c>
      <c r="M46" s="81"/>
      <c r="N46" s="19">
        <f>IF(K46="","",VLOOKUP($K46,ベース!A:D,3,FALSE))</f>
        <v>1824</v>
      </c>
      <c r="O46" s="27"/>
      <c r="P46" s="21">
        <f t="shared" si="0"/>
        <v>0</v>
      </c>
      <c r="Q46" s="81">
        <f>IF(K46="","",VLOOKUP($K46,ベース!A:D,4,FALSE))</f>
        <v>0</v>
      </c>
      <c r="R46" s="81"/>
      <c r="S46" s="4"/>
    </row>
    <row r="47" spans="1:19">
      <c r="A47" s="110"/>
      <c r="B47" s="111"/>
      <c r="C47" s="111"/>
      <c r="D47" s="111"/>
      <c r="E47" s="111"/>
      <c r="F47" s="111"/>
      <c r="G47" s="111"/>
      <c r="H47" s="112"/>
      <c r="I47" s="4"/>
      <c r="J47" s="125"/>
      <c r="K47" s="22"/>
      <c r="L47" s="83" t="str">
        <f>IF(K47="","",VLOOKUP($K47,ベース!A:D,2,FALSE))</f>
        <v/>
      </c>
      <c r="M47" s="83"/>
      <c r="N47" s="24" t="str">
        <f>IF(K47="","",VLOOKUP($K47,ベース!A:D,3,FALSE))</f>
        <v/>
      </c>
      <c r="O47" s="28"/>
      <c r="P47" s="26" t="str">
        <f t="shared" si="0"/>
        <v/>
      </c>
      <c r="Q47" s="83" t="str">
        <f>IF(K47="","",VLOOKUP($K47,ベース!A:D,4,FALSE))</f>
        <v/>
      </c>
      <c r="R47" s="83"/>
      <c r="S47" s="4"/>
    </row>
    <row r="48" spans="1:19">
      <c r="A48" s="4"/>
      <c r="B48" s="6" t="s">
        <v>165</v>
      </c>
      <c r="C48" s="14" t="s">
        <v>194</v>
      </c>
      <c r="D48" s="14"/>
      <c r="E48" s="14"/>
      <c r="F48" s="14"/>
      <c r="G48" s="14"/>
      <c r="H48" s="43"/>
      <c r="I48" s="4"/>
      <c r="J48" s="118" t="s">
        <v>127</v>
      </c>
      <c r="K48" s="29" t="s">
        <v>164</v>
      </c>
      <c r="L48" s="82" t="str">
        <f>IF(K48="","",VLOOKUP($K48,ベース!A:D,2,FALSE))</f>
        <v>郵便切手受払簿</v>
      </c>
      <c r="M48" s="82"/>
      <c r="N48" s="30">
        <f>IF(K48="","",VLOOKUP($K48,ベース!A:D,3,FALSE))</f>
        <v>2541</v>
      </c>
      <c r="O48" s="31"/>
      <c r="P48" s="52">
        <f>IF(K48="","",N48*O48)</f>
        <v>0</v>
      </c>
      <c r="Q48" s="82">
        <f>IF(K48="","",VLOOKUP($K48,ベース!A:D,4,FALSE))</f>
        <v>0</v>
      </c>
      <c r="R48" s="82"/>
      <c r="S48" s="4"/>
    </row>
    <row r="49" spans="1:19">
      <c r="A49" s="4"/>
      <c r="B49" s="4"/>
      <c r="C49" s="14" t="s">
        <v>214</v>
      </c>
      <c r="D49" s="43"/>
      <c r="E49" s="43"/>
      <c r="F49" s="43"/>
      <c r="H49" s="43"/>
      <c r="I49" s="4"/>
      <c r="J49" s="119"/>
      <c r="K49" s="22"/>
      <c r="L49" s="83" t="str">
        <f>IF(K49="","",VLOOKUP($K49,ベース!A:D,2,FALSE))</f>
        <v/>
      </c>
      <c r="M49" s="83"/>
      <c r="N49" s="24" t="str">
        <f>IF(K49="","",VLOOKUP($K49,ベース!A:D,3,FALSE))</f>
        <v/>
      </c>
      <c r="O49" s="28"/>
      <c r="P49" s="26" t="str">
        <f>IF(K49="","",N49*O49)</f>
        <v/>
      </c>
      <c r="Q49" s="83" t="str">
        <f>IF(K49="","",VLOOKUP($K49,ベース!A:D,4,FALSE))</f>
        <v/>
      </c>
      <c r="R49" s="83"/>
      <c r="S49" s="4"/>
    </row>
    <row r="50" spans="1:19" ht="14.25">
      <c r="A50" s="4"/>
      <c r="B50" s="4"/>
      <c r="C50" s="43" t="s">
        <v>224</v>
      </c>
      <c r="D50" s="43"/>
      <c r="E50" s="43"/>
      <c r="F50" s="43"/>
      <c r="G50" s="67" t="s">
        <v>172</v>
      </c>
      <c r="H50" s="68"/>
      <c r="I50" s="4"/>
      <c r="J50" s="115" t="s">
        <v>128</v>
      </c>
      <c r="K50" s="116"/>
      <c r="L50" s="116"/>
      <c r="M50" s="117"/>
      <c r="N50" s="33"/>
      <c r="O50" s="34"/>
      <c r="P50" s="38">
        <f>SUM(F8:F38)+SUM(P8:P49)</f>
        <v>0</v>
      </c>
      <c r="Q50" s="84"/>
      <c r="R50" s="84"/>
      <c r="S50" s="4"/>
    </row>
    <row r="51" spans="1:19" ht="13.35" customHeight="1">
      <c r="A51" s="4"/>
      <c r="B51" s="4"/>
      <c r="C51" s="43" t="s">
        <v>193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>
      <c r="A52" s="4"/>
      <c r="B52" s="4"/>
      <c r="C52" s="4"/>
      <c r="D52" s="4"/>
      <c r="E52" s="4"/>
      <c r="F52" s="4"/>
      <c r="G52" s="4"/>
      <c r="H52" s="4"/>
      <c r="I52" s="4"/>
      <c r="S52" s="4"/>
    </row>
    <row r="57" spans="1:19" ht="17.100000000000001" customHeight="1"/>
  </sheetData>
  <sheetProtection algorithmName="SHA-512" hashValue="42/Aj9J/Q81zu+t8C9dWUiFW9apBO+0pTPBZpJ0ijoOv0MV93IvnJA3xrtf5i63wJux6c3gg/jGcCqc9aayb3w==" saltValue="qq0ktDJtC4tCZSfODd0+ww==" spinCount="100000" sheet="1" objects="1" scenarios="1"/>
  <mergeCells count="140">
    <mergeCell ref="G34:H34"/>
    <mergeCell ref="G35:H35"/>
    <mergeCell ref="G36:H36"/>
    <mergeCell ref="G37:H37"/>
    <mergeCell ref="G38:H38"/>
    <mergeCell ref="G39:H39"/>
    <mergeCell ref="G40:H40"/>
    <mergeCell ref="G41:H41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B4:G5"/>
    <mergeCell ref="M5:N5"/>
    <mergeCell ref="P5:Q5"/>
    <mergeCell ref="A1:B2"/>
    <mergeCell ref="C1:G2"/>
    <mergeCell ref="J1:K1"/>
    <mergeCell ref="L1:M1"/>
    <mergeCell ref="N1:P1"/>
    <mergeCell ref="Q1:R1"/>
    <mergeCell ref="J3:M3"/>
    <mergeCell ref="O3:Q3"/>
    <mergeCell ref="L11:M11"/>
    <mergeCell ref="Q11:R11"/>
    <mergeCell ref="L12:M12"/>
    <mergeCell ref="Q12:R12"/>
    <mergeCell ref="L13:M13"/>
    <mergeCell ref="Q13:R13"/>
    <mergeCell ref="L7:M7"/>
    <mergeCell ref="Q7:R7"/>
    <mergeCell ref="A8:A41"/>
    <mergeCell ref="L8:M8"/>
    <mergeCell ref="Q8:R8"/>
    <mergeCell ref="L9:M9"/>
    <mergeCell ref="Q9:R9"/>
    <mergeCell ref="L10:M10"/>
    <mergeCell ref="Q10:R10"/>
    <mergeCell ref="L17:M17"/>
    <mergeCell ref="Q17:R17"/>
    <mergeCell ref="L18:M18"/>
    <mergeCell ref="Q18:R18"/>
    <mergeCell ref="L19:M19"/>
    <mergeCell ref="Q19:R19"/>
    <mergeCell ref="L14:M14"/>
    <mergeCell ref="Q14:R14"/>
    <mergeCell ref="L15:M15"/>
    <mergeCell ref="Q15:R15"/>
    <mergeCell ref="L16:M16"/>
    <mergeCell ref="Q16:R16"/>
    <mergeCell ref="L23:M23"/>
    <mergeCell ref="Q23:R23"/>
    <mergeCell ref="L24:M24"/>
    <mergeCell ref="Q24:R24"/>
    <mergeCell ref="L25:M25"/>
    <mergeCell ref="Q25:R25"/>
    <mergeCell ref="L20:M20"/>
    <mergeCell ref="Q20:R20"/>
    <mergeCell ref="L21:M21"/>
    <mergeCell ref="Q21:R21"/>
    <mergeCell ref="L22:M22"/>
    <mergeCell ref="Q22:R22"/>
    <mergeCell ref="L32:M32"/>
    <mergeCell ref="Q32:R32"/>
    <mergeCell ref="L33:M33"/>
    <mergeCell ref="Q33:R33"/>
    <mergeCell ref="L26:M26"/>
    <mergeCell ref="Q26:R26"/>
    <mergeCell ref="L27:M27"/>
    <mergeCell ref="Q27:R27"/>
    <mergeCell ref="L28:M28"/>
    <mergeCell ref="Q28:R28"/>
    <mergeCell ref="L29:M29"/>
    <mergeCell ref="Q29:R29"/>
    <mergeCell ref="L30:M30"/>
    <mergeCell ref="Q45:R45"/>
    <mergeCell ref="L40:M40"/>
    <mergeCell ref="Q40:R40"/>
    <mergeCell ref="L41:M41"/>
    <mergeCell ref="Q41:R41"/>
    <mergeCell ref="L42:M42"/>
    <mergeCell ref="Q42:R42"/>
    <mergeCell ref="A43:H44"/>
    <mergeCell ref="A45:H47"/>
    <mergeCell ref="L46:M46"/>
    <mergeCell ref="Q46:R46"/>
    <mergeCell ref="L47:M47"/>
    <mergeCell ref="Q47:R47"/>
    <mergeCell ref="L43:M43"/>
    <mergeCell ref="Q43:R43"/>
    <mergeCell ref="L44:M44"/>
    <mergeCell ref="Q44:R44"/>
    <mergeCell ref="L45:M45"/>
    <mergeCell ref="J50:M50"/>
    <mergeCell ref="Q50:R50"/>
    <mergeCell ref="J8:J21"/>
    <mergeCell ref="J22:J47"/>
    <mergeCell ref="J48:J49"/>
    <mergeCell ref="L48:M48"/>
    <mergeCell ref="Q48:R48"/>
    <mergeCell ref="L49:M49"/>
    <mergeCell ref="Q49:R49"/>
    <mergeCell ref="L37:M37"/>
    <mergeCell ref="Q37:R37"/>
    <mergeCell ref="L38:M38"/>
    <mergeCell ref="Q38:R38"/>
    <mergeCell ref="L39:M39"/>
    <mergeCell ref="Q39:R39"/>
    <mergeCell ref="L34:M34"/>
    <mergeCell ref="Q34:R34"/>
    <mergeCell ref="L35:M35"/>
    <mergeCell ref="Q35:R35"/>
    <mergeCell ref="L36:M36"/>
    <mergeCell ref="Q36:R36"/>
    <mergeCell ref="Q30:R30"/>
    <mergeCell ref="L31:M31"/>
    <mergeCell ref="Q31:R31"/>
  </mergeCells>
  <phoneticPr fontId="1"/>
  <conditionalFormatting sqref="F8:F41 P8:P50">
    <cfRule type="cellIs" dxfId="1" priority="3" operator="equal">
      <formula>0</formula>
    </cfRule>
  </conditionalFormatting>
  <conditionalFormatting sqref="Q8:R49 G8:G41">
    <cfRule type="cellIs" dxfId="0" priority="2" operator="equal">
      <formula>0</formula>
    </cfRule>
  </conditionalFormatting>
  <pageMargins left="0.78740157480314965" right="0.23622047244094491" top="0.19685039370078741" bottom="0.19685039370078741" header="0.19685039370078741" footer="0.19685039370078741"/>
  <pageSetup paperSize="12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6</xdr:col>
                    <xdr:colOff>1343025</xdr:colOff>
                    <xdr:row>49</xdr:row>
                    <xdr:rowOff>0</xdr:rowOff>
                  </from>
                  <to>
                    <xdr:col>7</xdr:col>
                    <xdr:colOff>161925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6</xdr:col>
                    <xdr:colOff>1343025</xdr:colOff>
                    <xdr:row>48</xdr:row>
                    <xdr:rowOff>171450</xdr:rowOff>
                  </from>
                  <to>
                    <xdr:col>8</xdr:col>
                    <xdr:colOff>219075</xdr:colOff>
                    <xdr:row>50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ベース</vt:lpstr>
      <vt:lpstr>（幼稚園用）</vt:lpstr>
      <vt:lpstr>（小学校　義務教育学校・前期用）</vt:lpstr>
      <vt:lpstr>（中学校　義務教育学校・後期　中等教育学校・前期用）</vt:lpstr>
      <vt:lpstr>（高等学校用）</vt:lpstr>
      <vt:lpstr>（特別支援学校用）</vt:lpstr>
      <vt:lpstr>'（小学校　義務教育学校・前期用）'!Print_Area</vt:lpstr>
      <vt:lpstr>'（中学校　義務教育学校・後期　中等教育学校・前期用）'!Print_Area</vt:lpstr>
      <vt:lpstr>'（幼稚園用）'!Print_Area</vt:lpstr>
      <vt:lpstr>ベース!Print_Titles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user055</dc:creator>
  <cp:lastModifiedBy>user050</cp:lastModifiedBy>
  <cp:lastPrinted>2026-09-25T05:49:38Z</cp:lastPrinted>
  <dcterms:created xsi:type="dcterms:W3CDTF">2015-06-05T18:19:34Z</dcterms:created>
  <dcterms:modified xsi:type="dcterms:W3CDTF">2026-09-25T05:50:01Z</dcterms:modified>
</cp:coreProperties>
</file>